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9720" tabRatio="810" activeTab="7"/>
  </bookViews>
  <sheets>
    <sheet name="МАНДАТ main ПСКФО" sheetId="1" r:id="rId1"/>
    <sheet name=" м ПСКФО " sheetId="2" r:id="rId2"/>
    <sheet name=" ж ПСКФО" sheetId="3" r:id="rId3"/>
    <sheet name=" ЛК ПСКФО " sheetId="4" r:id="rId4"/>
    <sheet name="  Связки_ММ ПСКФО " sheetId="5" r:id="rId5"/>
    <sheet name=" Связки_СМ ПСКФО" sheetId="6" r:id="rId6"/>
    <sheet name=" Связки лич-ком ПСКФО " sheetId="7" r:id="rId7"/>
    <sheet name="группа" sheetId="8" r:id="rId8"/>
    <sheet name="Свод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klass1_V" localSheetId="0">#REF!</definedName>
    <definedName name="klass1_V" localSheetId="8">#REF!</definedName>
    <definedName name="klass1_V">#REF!</definedName>
    <definedName name="klass2_B" localSheetId="0">#REF!</definedName>
    <definedName name="klass2_B" localSheetId="8">#REF!</definedName>
    <definedName name="klass2_B">#REF!</definedName>
    <definedName name="klass3_A" localSheetId="0">#REF!</definedName>
    <definedName name="klass3_A" localSheetId="8">#REF!</definedName>
    <definedName name="klass3_A">#REF!</definedName>
    <definedName name="ochki" localSheetId="7">'[8]очки'!$A:$E</definedName>
    <definedName name="ochki" localSheetId="8">#REF!</definedName>
    <definedName name="ochki">#REF!</definedName>
    <definedName name="Shapka1" localSheetId="0">'[6]tmp'!$A$1</definedName>
    <definedName name="Shapka1">'[2]tmp'!$A$1</definedName>
    <definedName name="Shapka2" localSheetId="0">'[6]tmp'!$A$2</definedName>
    <definedName name="Shapka2">'[2]tmp'!$A$2</definedName>
    <definedName name="ShapkaData" localSheetId="0">'[6]tmp'!$A$3</definedName>
    <definedName name="ShapkaData">'[2]tmp'!$A$3</definedName>
    <definedName name="ShapkaWhere" localSheetId="0">'[6]tmp'!$K$3</definedName>
    <definedName name="ShapkaWhere">'[2]tmp'!$K$3</definedName>
    <definedName name="VitrinaList" localSheetId="0">'[7]Start'!$F$17:$F$34</definedName>
    <definedName name="VitrinaList">'[3]Start'!$F$17:$F$34</definedName>
    <definedName name="VitrinaNum" localSheetId="0">'[7]Start'!$F$15</definedName>
    <definedName name="VitrinaNum">'[3]Start'!$F$15</definedName>
    <definedName name="_xlnm.Print_Area" localSheetId="4">'  Связки_ММ ПСКФО '!$A$1:$AR$19</definedName>
    <definedName name="_xlnm.Print_Area" localSheetId="2">' ж ПСКФО'!$A$1:$AR$21</definedName>
    <definedName name="_xlnm.Print_Area" localSheetId="3">' ЛК ПСКФО '!$A$1:$AU$48</definedName>
    <definedName name="_xlnm.Print_Area" localSheetId="1">' м ПСКФО '!$A$1:$AR$40</definedName>
    <definedName name="_xlnm.Print_Area" localSheetId="6">' Связки лич-ком ПСКФО '!$A$1:$AO$29</definedName>
    <definedName name="_xlnm.Print_Area" localSheetId="5">' Связки_СМ ПСКФО'!$A$1:$AR$18</definedName>
    <definedName name="_xlnm.Print_Area" localSheetId="7">'группа'!$A$1:$AR$25</definedName>
    <definedName name="_xlnm.Print_Area" localSheetId="8">'Свод'!$A$1:$O$18</definedName>
    <definedName name="свод" localSheetId="4">'[4]Связки лич-ком'!#REF!</definedName>
    <definedName name="свод" localSheetId="6">' Связки лич-ком ПСКФО '!#REF!</definedName>
    <definedName name="свод" localSheetId="5">'[4]Связки лич-ком'!#REF!</definedName>
    <definedName name="свод" localSheetId="8">#REF!</definedName>
    <definedName name="свод">#REF!</definedName>
  </definedNames>
  <calcPr fullCalcOnLoad="1"/>
</workbook>
</file>

<file path=xl/comments2.xml><?xml version="1.0" encoding="utf-8"?>
<comments xmlns="http://schemas.openxmlformats.org/spreadsheetml/2006/main">
  <authors>
    <author>vokatto</author>
    <author>KateVol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5" authorId="1">
      <text>
        <r>
          <rPr>
            <b/>
            <sz val="10"/>
            <color indexed="12"/>
            <rFont val="Tahoma"/>
            <family val="2"/>
          </rPr>
          <t>Сюда писать "сход", если сошел участник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vokatto</author>
    <author>KateVol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5" authorId="1">
      <text>
        <r>
          <rPr>
            <b/>
            <sz val="10"/>
            <color indexed="12"/>
            <rFont val="Tahoma"/>
            <family val="2"/>
          </rPr>
          <t>Сюда писать "сход", если сошел участник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vokatto</author>
    <author>KateVol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5" authorId="1">
      <text>
        <r>
          <rPr>
            <b/>
            <sz val="10"/>
            <color indexed="12"/>
            <rFont val="Tahoma"/>
            <family val="2"/>
          </rPr>
          <t>Сюда писать "сход", если сошел участник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vokatto</author>
    <author>Irina</author>
  </authors>
  <commentList>
    <comment ref="AC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E5" authorId="1">
      <text>
        <r>
          <rPr>
            <b/>
            <sz val="11"/>
            <color indexed="12"/>
            <rFont val="Tahoma"/>
            <family val="2"/>
          </rPr>
          <t>сюда писать
"сн с дист" если свзка сошла</t>
        </r>
      </text>
    </comment>
  </commentList>
</comments>
</file>

<file path=xl/comments6.xml><?xml version="1.0" encoding="utf-8"?>
<comments xmlns="http://schemas.openxmlformats.org/spreadsheetml/2006/main">
  <authors>
    <author>vokatto</author>
    <author>Irina</author>
  </authors>
  <commentList>
    <comment ref="AC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E5" authorId="1">
      <text>
        <r>
          <rPr>
            <b/>
            <sz val="11"/>
            <color indexed="12"/>
            <rFont val="Tahoma"/>
            <family val="2"/>
          </rPr>
          <t>сюда писать
"сн с дист" если свзка сошла</t>
        </r>
      </text>
    </comment>
  </commentList>
</comments>
</file>

<file path=xl/comments7.xml><?xml version="1.0" encoding="utf-8"?>
<comments xmlns="http://schemas.openxmlformats.org/spreadsheetml/2006/main">
  <authors>
    <author>vokatto</author>
    <author>Irina</author>
  </authors>
  <commentList>
    <comment ref="AC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E5" authorId="1">
      <text>
        <r>
          <rPr>
            <b/>
            <sz val="11"/>
            <color indexed="12"/>
            <rFont val="Tahoma"/>
            <family val="2"/>
          </rPr>
          <t>сюда писать
"сн с дист" если свзка сошла</t>
        </r>
      </text>
    </comment>
  </commentList>
</comments>
</file>

<file path=xl/comments8.xml><?xml version="1.0" encoding="utf-8"?>
<comments xmlns="http://schemas.openxmlformats.org/spreadsheetml/2006/main">
  <authors>
    <author>vokatto</author>
  </authors>
  <commentList>
    <comment ref="AD4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E4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4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sharedStrings.xml><?xml version="1.0" encoding="utf-8"?>
<sst xmlns="http://schemas.openxmlformats.org/spreadsheetml/2006/main" count="1405" uniqueCount="322">
  <si>
    <t>30 апреля 2010 года</t>
  </si>
  <si>
    <t>Ставропольский край, г. Пятигорск</t>
  </si>
  <si>
    <t>№ п/п</t>
  </si>
  <si>
    <t>Универсиада</t>
  </si>
  <si>
    <t>личники</t>
  </si>
  <si>
    <t>Номер участника</t>
  </si>
  <si>
    <t>Участник</t>
  </si>
  <si>
    <t>Год</t>
  </si>
  <si>
    <t>Разряд</t>
  </si>
  <si>
    <t>ранг</t>
  </si>
  <si>
    <t>Пол</t>
  </si>
  <si>
    <t>Номер
чипа</t>
  </si>
  <si>
    <t>№ команды</t>
  </si>
  <si>
    <t>Команда</t>
  </si>
  <si>
    <t>Регион</t>
  </si>
  <si>
    <t>Представитель</t>
  </si>
  <si>
    <t>Результат участника</t>
  </si>
  <si>
    <t>Примечание</t>
  </si>
  <si>
    <t>м</t>
  </si>
  <si>
    <t>ж</t>
  </si>
  <si>
    <t>ВУЗ</t>
  </si>
  <si>
    <t>Старт</t>
  </si>
  <si>
    <t>Отсечка</t>
  </si>
  <si>
    <t xml:space="preserve">Этап 1. навесная переправа </t>
  </si>
  <si>
    <t>Финиш</t>
  </si>
  <si>
    <t>Сумма отсечек (мин:сек)</t>
  </si>
  <si>
    <t>Время на дистанции
с учетом отсечек</t>
  </si>
  <si>
    <t>Штраф за отсутствие отметки SI (мин:сек)</t>
  </si>
  <si>
    <t>Время на дистанции с учетом отсечек и штрафа</t>
  </si>
  <si>
    <t>Служебное</t>
  </si>
  <si>
    <t>кол-во снятий</t>
  </si>
  <si>
    <t>Отставание от лидера</t>
  </si>
  <si>
    <t>Место</t>
  </si>
  <si>
    <t>Очки в зачет Первенства</t>
  </si>
  <si>
    <t>% от результата победителя</t>
  </si>
  <si>
    <t>Выполненный разряд</t>
  </si>
  <si>
    <t>кв:</t>
  </si>
  <si>
    <t>КМС</t>
  </si>
  <si>
    <t>Дзыбова Маргарита</t>
  </si>
  <si>
    <t>МС</t>
  </si>
  <si>
    <t>Ставропольский край</t>
  </si>
  <si>
    <t>Медведев Генадий</t>
  </si>
  <si>
    <t>Санкт-Петербург</t>
  </si>
  <si>
    <t>Федотов Алексей</t>
  </si>
  <si>
    <t>сн</t>
  </si>
  <si>
    <t>сн с этапов</t>
  </si>
  <si>
    <t/>
  </si>
  <si>
    <t>I</t>
  </si>
  <si>
    <t>Ранг дистанции</t>
  </si>
  <si>
    <t>Главный секретарь ________________________ /В.И. Вородов, СС1К, г. Белгород/</t>
  </si>
  <si>
    <t>Результат команды</t>
  </si>
  <si>
    <t>Суммарное очков участников команды</t>
  </si>
  <si>
    <t>Место команды</t>
  </si>
  <si>
    <t>% от результата
команды-победителя</t>
  </si>
  <si>
    <t>Главный судья____________________________ /А.Г. Евтушенко, СС1К, г. Пятигорск/</t>
  </si>
  <si>
    <t>1 мая 2010 года</t>
  </si>
  <si>
    <t xml:space="preserve">Ставропольский край,  г. Пятигорск </t>
  </si>
  <si>
    <t>Результат связки</t>
  </si>
  <si>
    <t>см</t>
  </si>
  <si>
    <t>Группа</t>
  </si>
  <si>
    <t>Связка</t>
  </si>
  <si>
    <t>Состав связки</t>
  </si>
  <si>
    <t>Время на дистанции с учетом отсечек</t>
  </si>
  <si>
    <t>Вермя а дистанции с учетом отсечек и штрафа</t>
  </si>
  <si>
    <t>Результат</t>
  </si>
  <si>
    <t>Очки связки в зачет Первенства</t>
  </si>
  <si>
    <t>Сумма очков команды</t>
  </si>
  <si>
    <t>ДЮСШ № 13 "Эдельвейс" г.о. Тольятти</t>
  </si>
  <si>
    <t>Самарская область</t>
  </si>
  <si>
    <t>не фин.</t>
  </si>
  <si>
    <t>Этап 2. Спуск по перилам.</t>
  </si>
  <si>
    <t>Блок этапов 1. Наклонная навесная переправа в низ.  Наклонная навесная переправа в низ.</t>
  </si>
  <si>
    <t>Этап 5. Подъем по склону.</t>
  </si>
  <si>
    <t>Этап 6. Подъем по перилам.</t>
  </si>
  <si>
    <t>Блок этапов 2. Переправа по параллельным перилам. Спуск по перилам.</t>
  </si>
  <si>
    <t>407.1</t>
  </si>
  <si>
    <t>Сурков Андрей</t>
  </si>
  <si>
    <t>ПГУ г.Пенза</t>
  </si>
  <si>
    <t>Пензенская область</t>
  </si>
  <si>
    <t>Макарова Евгения</t>
  </si>
  <si>
    <t>409.1</t>
  </si>
  <si>
    <t>Андреев Андрей</t>
  </si>
  <si>
    <t>СДЮСШОР№2</t>
  </si>
  <si>
    <t>406.3</t>
  </si>
  <si>
    <t>Богданов Николай</t>
  </si>
  <si>
    <t>Пилигрим 1</t>
  </si>
  <si>
    <t>Ростовская область</t>
  </si>
  <si>
    <t>Пеняев Сергей</t>
  </si>
  <si>
    <t>404.1</t>
  </si>
  <si>
    <t>Авакян Арарат</t>
  </si>
  <si>
    <t>г.Ставрополь</t>
  </si>
  <si>
    <t>Медведев Геннадий</t>
  </si>
  <si>
    <t>407.2</t>
  </si>
  <si>
    <t>Селюкин Александр</t>
  </si>
  <si>
    <t>406.2</t>
  </si>
  <si>
    <t>Рожукалн Янис</t>
  </si>
  <si>
    <t>413.3</t>
  </si>
  <si>
    <t>Резаев Владислав</t>
  </si>
  <si>
    <t>Пилигрим 2</t>
  </si>
  <si>
    <t>402.1</t>
  </si>
  <si>
    <t>Нетреба Евгений</t>
  </si>
  <si>
    <t>г.Лермонтов</t>
  </si>
  <si>
    <t>Нетреба Александр</t>
  </si>
  <si>
    <t>406.1</t>
  </si>
  <si>
    <t>Гвоздь Даниил</t>
  </si>
  <si>
    <t>412.2</t>
  </si>
  <si>
    <t>Бабенко Руслан</t>
  </si>
  <si>
    <t>Южный ветер</t>
  </si>
  <si>
    <t>Глухов Андрей</t>
  </si>
  <si>
    <t>II</t>
  </si>
  <si>
    <t>404.3</t>
  </si>
  <si>
    <t>Соколенко Дмитрий</t>
  </si>
  <si>
    <t>402.2</t>
  </si>
  <si>
    <t>Головко Иван</t>
  </si>
  <si>
    <t>404.2</t>
  </si>
  <si>
    <t>Воробьев Роман</t>
  </si>
  <si>
    <t>413.2</t>
  </si>
  <si>
    <t>Егоров Дмитрий</t>
  </si>
  <si>
    <t>412.3</t>
  </si>
  <si>
    <t>Ганбаров Руслан</t>
  </si>
  <si>
    <t>407.3</t>
  </si>
  <si>
    <t>Муратов Артём</t>
  </si>
  <si>
    <t>412.1</t>
  </si>
  <si>
    <t>Жилин Александр</t>
  </si>
  <si>
    <t>401.1</t>
  </si>
  <si>
    <t>Лотонин Алексей</t>
  </si>
  <si>
    <t>Выборгский СДЮСШОР № 2</t>
  </si>
  <si>
    <t>Юнин Александр</t>
  </si>
  <si>
    <t>403.2</t>
  </si>
  <si>
    <t>Пыжьянов Алексей</t>
  </si>
  <si>
    <t>Шуварина Надежда</t>
  </si>
  <si>
    <t>лич</t>
  </si>
  <si>
    <t>413.4</t>
  </si>
  <si>
    <t>Михайлусь Денис</t>
  </si>
  <si>
    <t>403.3</t>
  </si>
  <si>
    <t>Кирюхов Николай</t>
  </si>
  <si>
    <t>401.2</t>
  </si>
  <si>
    <t>Семенихин Константин</t>
  </si>
  <si>
    <t>413.1</t>
  </si>
  <si>
    <t>Захаров Антон</t>
  </si>
  <si>
    <t>402.3</t>
  </si>
  <si>
    <t>Рудневский Артем</t>
  </si>
  <si>
    <t>410.1</t>
  </si>
  <si>
    <t>Гречихин Илья</t>
  </si>
  <si>
    <t>ТК "Зебра"</t>
  </si>
  <si>
    <t>Скубашевский Павел</t>
  </si>
  <si>
    <t>СН</t>
  </si>
  <si>
    <t>410.2</t>
  </si>
  <si>
    <t>Челюканов Николай</t>
  </si>
  <si>
    <t>403.5</t>
  </si>
  <si>
    <t>Пеньшин Михаил</t>
  </si>
  <si>
    <t>410.3</t>
  </si>
  <si>
    <t>Мякиньков Павел</t>
  </si>
  <si>
    <t>401.3</t>
  </si>
  <si>
    <t>Токарев Александр</t>
  </si>
  <si>
    <t>403.1</t>
  </si>
  <si>
    <t>Туровский Артем</t>
  </si>
  <si>
    <t>403.4</t>
  </si>
  <si>
    <t>Григорян Владимир</t>
  </si>
  <si>
    <r>
      <t xml:space="preserve">ПЕРВЕНСТВО СКФО И ЮФО РОССИИ СРЕДИ ЮНИОРОВ ПО СПОРТИВНОМУ ТУРИЗМУ НА ПЕШЕХОДНЫХ ДИСТАНЦИЯХ
</t>
    </r>
    <r>
      <rPr>
        <sz val="16"/>
        <rFont val="Arial"/>
        <family val="2"/>
      </rPr>
      <t>(ДИСЦИПЛИНА - ДИСТАНЦИИ - ПЕШЕХОДНЫЕ)</t>
    </r>
  </si>
  <si>
    <t>411.1</t>
  </si>
  <si>
    <t>Галушкина Елена</t>
  </si>
  <si>
    <t>ЦДЮТиЭ г. Пятигорск</t>
  </si>
  <si>
    <t>412.4</t>
  </si>
  <si>
    <t>Кузьмина Анастасия</t>
  </si>
  <si>
    <t>404.6</t>
  </si>
  <si>
    <t>Сержпинская Алина</t>
  </si>
  <si>
    <t>406.4</t>
  </si>
  <si>
    <t>Платонова Юлия</t>
  </si>
  <si>
    <t>413.5</t>
  </si>
  <si>
    <t>Цюзь Антонина</t>
  </si>
  <si>
    <t>409.2</t>
  </si>
  <si>
    <t>Кечик Наталья</t>
  </si>
  <si>
    <t>401.4</t>
  </si>
  <si>
    <t>Солдатенкова Анастасия</t>
  </si>
  <si>
    <t>407.4</t>
  </si>
  <si>
    <t xml:space="preserve"> лич</t>
  </si>
  <si>
    <t>410.5</t>
  </si>
  <si>
    <t>Мастерова Дарья</t>
  </si>
  <si>
    <t>403.6</t>
  </si>
  <si>
    <t>Плуталова Ксения</t>
  </si>
  <si>
    <t>410.4</t>
  </si>
  <si>
    <t>Чичиланова Ольга</t>
  </si>
  <si>
    <t>Итоговый протокол соревнований
на Дистанции - пешеходной - связка 4 класса, код ВРВС 0840241411Я
СМЕШАННЫЕ СВЯЗКИ</t>
  </si>
  <si>
    <t xml:space="preserve">Этап 1. Навесная переправа </t>
  </si>
  <si>
    <t xml:space="preserve">Блок этапов 3- 4. Наклоная навесная переправа вниз.  </t>
  </si>
  <si>
    <t>Этап 5. Подъем по склону со сменой лидера.</t>
  </si>
  <si>
    <t>Этап 6. Подъём по перилам</t>
  </si>
  <si>
    <t>Блок этапов 7-8. Переправа по параллельным перилам. Спуск по перилам.</t>
  </si>
  <si>
    <t>Очки связки в зачет Первества</t>
  </si>
  <si>
    <t>409.1_409.2</t>
  </si>
  <si>
    <t>Андреев Андрей(I),
Кечик Наталья(I)</t>
  </si>
  <si>
    <t>406.2_406.4</t>
  </si>
  <si>
    <t>Рожукалн Янис(I),
Платонова Юлия(I)</t>
  </si>
  <si>
    <t>404.3_404.6</t>
  </si>
  <si>
    <t>Соколенко Дмитрий(I),
Сержпинская Алина(КМС)</t>
  </si>
  <si>
    <t>407.1_407.4</t>
  </si>
  <si>
    <t>Сурков Андрей(КМС),
Макарова Евгения(I)</t>
  </si>
  <si>
    <t>412.3_412.4</t>
  </si>
  <si>
    <t>Ганбаров Руслан(I),
Кузьмина Анастасия(КМС)</t>
  </si>
  <si>
    <t>413.3_413.5</t>
  </si>
  <si>
    <t>Резаев Владислав(I),
Цюзь Антонина(I)</t>
  </si>
  <si>
    <t>401.3_401.4</t>
  </si>
  <si>
    <t>Токарев Александр(II),
Солдатенкова Анастасия(II)</t>
  </si>
  <si>
    <t>403.6_403.1</t>
  </si>
  <si>
    <t>Плуталова Ксения(I),
Туровский Артем(II)</t>
  </si>
  <si>
    <t>410.2_410.4</t>
  </si>
  <si>
    <t>Челюканов Николай(I),
Чичиланова Ольга(КМС)</t>
  </si>
  <si>
    <t>Ранг дистанции:</t>
  </si>
  <si>
    <r>
      <t xml:space="preserve">ПЕРВЕНСТВО СКФО и ЮФО РОССИИ СРЕДИ ЮНИОРОВ ПО СПОРТИВНОМУ  ТУРИЗМУ 2010
</t>
    </r>
    <r>
      <rPr>
        <sz val="16"/>
        <rFont val="Arial"/>
        <family val="2"/>
      </rPr>
      <t>(ДИСЦИПЛИНА - ДИСТАНЦИИ - ПЕШЕХОДНЫЕ)</t>
    </r>
  </si>
  <si>
    <t>Итоговый протокол соревнований
на Дистанции - пешеходной - связка 4 класса, код ВРВС 0840241411Я
МУЖСКИЕ СВЯЗКИ</t>
  </si>
  <si>
    <t>406.1_406.3</t>
  </si>
  <si>
    <t>Гвоздь Даниил(I),
Богданов Николай(КМС)</t>
  </si>
  <si>
    <t>402.1_402.2</t>
  </si>
  <si>
    <t>Нетреба Евгений(I),
Головко Иван(I)</t>
  </si>
  <si>
    <t>404.1_404.2</t>
  </si>
  <si>
    <t>Авакян Арарат(I),
Воробьев Роман(I)</t>
  </si>
  <si>
    <t>404.4_404.5</t>
  </si>
  <si>
    <t>Абрамович Евгений(II),
Гревцев Олег(II)</t>
  </si>
  <si>
    <t>407.2_407.3</t>
  </si>
  <si>
    <t>Селюкин Александр(I),
Муратов Артём(II)</t>
  </si>
  <si>
    <t>401.1_401.2</t>
  </si>
  <si>
    <t>Лотонин Алексей(II),
Семенихин Константин(II)</t>
  </si>
  <si>
    <t>410.1_410.3</t>
  </si>
  <si>
    <t>Гречихин Илья(I),
Мякиньков Павел(II)</t>
  </si>
  <si>
    <t>413.1_413.2</t>
  </si>
  <si>
    <t>Захаров Антон(II),
Егоров Дмитрий(II)</t>
  </si>
  <si>
    <t>412.1_412.2</t>
  </si>
  <si>
    <t>Жилин Александр(I),
Бабенко Руслан(I)</t>
  </si>
  <si>
    <t>403.5_403.4</t>
  </si>
  <si>
    <t>Пеньшин Михаил(II),
Григорян Владимир(II)</t>
  </si>
  <si>
    <t>Итоговый протокол соревнований
на Дистанции - пешеходной - связка 4 класса, код ВРВС 0840241411Я
ЛИЧНО-КОМАНДНЫЙ ЗАЧЕТ</t>
  </si>
  <si>
    <t>Протокол мандатной комиссии</t>
  </si>
  <si>
    <t>№ ком</t>
  </si>
  <si>
    <t>Состав команды</t>
  </si>
  <si>
    <t xml:space="preserve">Регион </t>
  </si>
  <si>
    <t>Всего уч.</t>
  </si>
  <si>
    <t>разряды и звания</t>
  </si>
  <si>
    <t>баллы</t>
  </si>
  <si>
    <t>Ранг</t>
  </si>
  <si>
    <t>Возраст</t>
  </si>
  <si>
    <t>Студенты</t>
  </si>
  <si>
    <t>Прим.</t>
  </si>
  <si>
    <t>1-ю</t>
  </si>
  <si>
    <t>2-ю</t>
  </si>
  <si>
    <t>3-ю</t>
  </si>
  <si>
    <t>б/р</t>
  </si>
  <si>
    <t>М</t>
  </si>
  <si>
    <t>Ж</t>
  </si>
  <si>
    <t>&lt;18</t>
  </si>
  <si>
    <t>18-21</t>
  </si>
  <si>
    <t>22-25</t>
  </si>
  <si>
    <t>26-40</t>
  </si>
  <si>
    <t>&gt;40</t>
  </si>
  <si>
    <t>&gt;18</t>
  </si>
  <si>
    <t>Студенты:</t>
  </si>
  <si>
    <t>Итого:</t>
  </si>
  <si>
    <t>Председатель мандатной комиссии ________________ /И. В. Горелова, СС1К, г. Пятигорск/</t>
  </si>
  <si>
    <t>Секретарь мандатной комиссии ___________________ /В. И. Вородов, СС1К, г. Белгород/</t>
  </si>
  <si>
    <t>Лотонин Алексей, Семенихин Константин, Токарев Александр, Солдатенкова Анастасия</t>
  </si>
  <si>
    <t>Нетреба Евгений, Головко Иван,
 Рудневский Артем</t>
  </si>
  <si>
    <t>Туровский Артем, Пыжьянов Алексей, Кирюхов Николай, Григорян Владимир, Пеньшин Михаил, Плуталова Ксения</t>
  </si>
  <si>
    <t>Авакян Арарат, Воробьев Роман, Соколенко Дмитрий, Абрамович Евгений, Гревцев Олег, Сержпинская Алина</t>
  </si>
  <si>
    <t>Гвоздь Даниил, Рожукалн Янис, Богданов Николай, Платонова Юлия</t>
  </si>
  <si>
    <t>Сурков Андрей, Селюкин Александр, Муратов Артём, Макарова Евгения</t>
  </si>
  <si>
    <t>Андреев Андрей, Кечик Наталья</t>
  </si>
  <si>
    <t>Гречихин Илья, Челюканов Николай, Мякиньков Павел, Чичиланова Ольга, Мастерова Дарья</t>
  </si>
  <si>
    <t>Жилин Александр, Бабенко Руслан, Ганбаров Руслан, Кузьмина Анастасия</t>
  </si>
  <si>
    <t>Захаров Антон, Егоров Дмитрий, Резаев Владислав, Михайлусь Денис, Цюзь Антонина</t>
  </si>
  <si>
    <t>Итоговый протокол соревнований на дистанции - пешеходной, 4 класса, код ВРВС 0840091411Я
ЛИЧНЫЙ ЗАЧЕТ. МУЖЧИНЫ</t>
  </si>
  <si>
    <t>Итоговый протокол соревнований на дистанции - пешеходной,4 класса, код ВРВС 0840091411Я
ЛИЧНЫЙ ЗАЧЕТ. ЖЕНЩИНЫ</t>
  </si>
  <si>
    <t>Итоговый протокол соревнований на дистанции - пешеходной ,4 класса, код ВРВС 0840091411Я
ЛИЧНО-КОМАНДНЫЙ ЗАЧЕТ</t>
  </si>
  <si>
    <t>Главный секретарь  ________________________ /В.И. Вородов, СС1К, г. Белгород/</t>
  </si>
  <si>
    <t>Главный серетарь ________________________ /В.И. Вородов, СС1К, г. Белгород/</t>
  </si>
  <si>
    <t xml:space="preserve">Протокол командного зачета соревнований </t>
  </si>
  <si>
    <t>Состав</t>
  </si>
  <si>
    <t>Дистанция - пешеходная - связка</t>
  </si>
  <si>
    <t>Дистанция - пешеходная (личная)</t>
  </si>
  <si>
    <t>Дистанция - пешеходная - группа</t>
  </si>
  <si>
    <t>Сумма очков</t>
  </si>
  <si>
    <t>Место в комплексном зачете</t>
  </si>
  <si>
    <t>МЕСТО</t>
  </si>
  <si>
    <t>ОЧКИ</t>
  </si>
  <si>
    <t>ПЕРВЕНСТВО СКФО и ЮФО РОССИИ СРЕДИ ЮНИОРОВ ПО СПОРТИВНОМУ ТУРИЗМУ                                                                                                                                 (дисциплина - дистанции - пешеходные)</t>
  </si>
  <si>
    <t>29 апреля-3 мая 2010 года</t>
  </si>
  <si>
    <r>
      <t xml:space="preserve">ПЕРВЕНСТВО СКФО и ЮФО СРЕДИ ЮНИОРОВ ПО СПОРТИВНОМУ  ТУРИЗМУ 
</t>
    </r>
    <r>
      <rPr>
        <sz val="14"/>
        <rFont val="Arial"/>
        <family val="2"/>
      </rPr>
      <t>(дисциплина - дистанции - пешеходные)</t>
    </r>
  </si>
  <si>
    <t>2 мая 2010 года</t>
  </si>
  <si>
    <t>г. Пятигорск, Ставропольский край</t>
  </si>
  <si>
    <t>Итоговый протокол соревнований
на дистанции - пешеходной - группа 4 класса, код ВРВС 0840251411Я</t>
  </si>
  <si>
    <t>старт</t>
  </si>
  <si>
    <t>1. навесная переправа</t>
  </si>
  <si>
    <t>2. подъем по перилам</t>
  </si>
  <si>
    <t>3. спуск по перилам</t>
  </si>
  <si>
    <t>4. ориентирование</t>
  </si>
  <si>
    <t>5. подъем по перилам</t>
  </si>
  <si>
    <t>6. навесная переправа через каньон</t>
  </si>
  <si>
    <t>7. переправа по параллельным перилам</t>
  </si>
  <si>
    <t>Сумма отсечек</t>
  </si>
  <si>
    <t>Время прохождения ПКВ</t>
  </si>
  <si>
    <t>Время работы на первой части дистанции</t>
  </si>
  <si>
    <t>Прохождение ПКВ</t>
  </si>
  <si>
    <t>Время на дистанции
(без учета отсечек)</t>
  </si>
  <si>
    <t>Штраф за отсутствие отметки SI</t>
  </si>
  <si>
    <t>Очки в зачет</t>
  </si>
  <si>
    <t>Выполненный разряд (*)</t>
  </si>
  <si>
    <t>ПГУ г.Пенза-1</t>
  </si>
  <si>
    <t>Селюкин Александр(I), Муратов Артём(II), 
Сурков Андрей(КМС), Макарова Евгения(I)</t>
  </si>
  <si>
    <t>ДЮСШ № 13 "Эдельвейс" г.о. Тольятти-1</t>
  </si>
  <si>
    <t>Пеньшин Михаил(II), Плуталова Ксения(I), 
Пыжьянов Алексей(I), Кирюхов Николай(I)</t>
  </si>
  <si>
    <t>Пилигрим 1-1</t>
  </si>
  <si>
    <t>Гвоздь Даниил(I), Богданов Николай(КМС), 
Рожукалн Янис(I), Платонова Юлия(I)</t>
  </si>
  <si>
    <t>Выборгский СДЮСШОР № 2-1</t>
  </si>
  <si>
    <t>Лотонин Алексей(II), Семенихин Константин(II), Токарев Александр(II), Солдатенкова Анастасия(II)</t>
  </si>
  <si>
    <t>ТК "Зебра"-1</t>
  </si>
  <si>
    <t>Гречихин Илья(I), Мякиньков Павел(II), 
Челюканов Николай(I), Чичиланова Ольга(КМС)</t>
  </si>
  <si>
    <t>г.Ставрополь-1</t>
  </si>
  <si>
    <t>Авакян Арарат(I), Воробьев Роман(I), Соколенко Дмитрий(I), Сержпинская Алина(КМС)</t>
  </si>
  <si>
    <t>Пилигрим 2-1</t>
  </si>
  <si>
    <t>Захаров Антон(II), Егоров Дмитрий(II), 
Резаев Владислав(I), Цюзь Антонина(I)</t>
  </si>
  <si>
    <t>прев. КВ</t>
  </si>
  <si>
    <t>Главный судья ____________________________ /А. Г. Евтушенко, СС1К, г. Пятигорск/</t>
  </si>
  <si>
    <t>Главный секретарь _________________________ / В,И, Вородов, СС1К, г. Белгород/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</si>
</sst>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h:mm:ss;@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[$-FC19]d\ mmmm\ yyyy\ &quot;г.&quot;"/>
    <numFmt numFmtId="191" formatCode="yyyy"/>
    <numFmt numFmtId="192" formatCode="hh:mm"/>
    <numFmt numFmtId="193" formatCode="0.00;[Red]0.00"/>
    <numFmt numFmtId="194" formatCode="\h\:\m\m\:\s\s"/>
    <numFmt numFmtId="195" formatCode="0;[Red]0"/>
    <numFmt numFmtId="196" formatCode="mm:ss.0;@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23"/>
      <name val="Arial"/>
      <family val="2"/>
    </font>
    <font>
      <sz val="11"/>
      <name val="Arial"/>
      <family val="2"/>
    </font>
    <font>
      <b/>
      <sz val="10"/>
      <color indexed="12"/>
      <name val="Tahoma"/>
      <family val="2"/>
    </font>
    <font>
      <sz val="8"/>
      <name val="Tahoma"/>
      <family val="2"/>
    </font>
    <font>
      <sz val="10"/>
      <color indexed="41"/>
      <name val="Arial"/>
      <family val="2"/>
    </font>
    <font>
      <sz val="10"/>
      <color indexed="55"/>
      <name val="Arial"/>
      <family val="2"/>
    </font>
    <font>
      <b/>
      <sz val="11"/>
      <color indexed="55"/>
      <name val="Arial"/>
      <family val="2"/>
    </font>
    <font>
      <sz val="9"/>
      <name val="Arial"/>
      <family val="2"/>
    </font>
    <font>
      <b/>
      <sz val="10"/>
      <color indexed="55"/>
      <name val="Arial"/>
      <family val="2"/>
    </font>
    <font>
      <b/>
      <sz val="10"/>
      <color indexed="41"/>
      <name val="Arial"/>
      <family val="2"/>
    </font>
    <font>
      <sz val="6"/>
      <name val="Arial"/>
      <family val="2"/>
    </font>
    <font>
      <sz val="11"/>
      <color indexed="55"/>
      <name val="Arial"/>
      <family val="2"/>
    </font>
    <font>
      <b/>
      <sz val="11"/>
      <color indexed="12"/>
      <name val="Tahoma"/>
      <family val="2"/>
    </font>
    <font>
      <sz val="12"/>
      <name val="Calibri"/>
      <family val="2"/>
    </font>
    <font>
      <b/>
      <sz val="10"/>
      <color indexed="9"/>
      <name val="Arial"/>
      <family val="2"/>
    </font>
    <font>
      <b/>
      <sz val="14"/>
      <name val="Arial Cyr"/>
      <family val="2"/>
    </font>
    <font>
      <b/>
      <sz val="11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1"/>
      <color indexed="17"/>
      <name val="Arial"/>
      <family val="2"/>
    </font>
    <font>
      <sz val="12"/>
      <name val="Arial Cyr"/>
      <family val="0"/>
    </font>
    <font>
      <sz val="14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u val="single"/>
      <sz val="10"/>
      <name val="Arial"/>
      <family val="0"/>
    </font>
    <font>
      <b/>
      <sz val="8"/>
      <color indexed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medium"/>
      <right style="medium"/>
      <top style="thin"/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 style="medium"/>
      <right style="thin"/>
      <top style="thin"/>
      <bottom style="medium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4">
    <xf numFmtId="0" fontId="0" fillId="0" borderId="0" xfId="0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45" fontId="0" fillId="0" borderId="0" xfId="0" applyNumberFormat="1" applyFont="1" applyFill="1" applyAlignment="1">
      <alignment/>
    </xf>
    <xf numFmtId="45" fontId="25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9" fillId="0" borderId="11" xfId="0" applyFont="1" applyFill="1" applyBorder="1" applyAlignment="1">
      <alignment textRotation="90" wrapText="1"/>
    </xf>
    <xf numFmtId="0" fontId="29" fillId="0" borderId="12" xfId="0" applyFont="1" applyFill="1" applyBorder="1" applyAlignment="1">
      <alignment textRotation="90" wrapText="1"/>
    </xf>
    <xf numFmtId="0" fontId="29" fillId="0" borderId="13" xfId="0" applyFont="1" applyFill="1" applyBorder="1" applyAlignment="1">
      <alignment textRotation="90" wrapText="1"/>
    </xf>
    <xf numFmtId="0" fontId="29" fillId="0" borderId="14" xfId="0" applyFont="1" applyFill="1" applyBorder="1" applyAlignment="1">
      <alignment/>
    </xf>
    <xf numFmtId="0" fontId="29" fillId="0" borderId="15" xfId="0" applyFont="1" applyFill="1" applyBorder="1" applyAlignment="1">
      <alignment wrapText="1"/>
    </xf>
    <xf numFmtId="0" fontId="29" fillId="0" borderId="16" xfId="0" applyFont="1" applyFill="1" applyBorder="1" applyAlignment="1">
      <alignment textRotation="90" wrapText="1"/>
    </xf>
    <xf numFmtId="0" fontId="29" fillId="0" borderId="17" xfId="0" applyFont="1" applyFill="1" applyBorder="1" applyAlignment="1">
      <alignment textRotation="90" wrapText="1"/>
    </xf>
    <xf numFmtId="0" fontId="29" fillId="0" borderId="18" xfId="0" applyFont="1" applyFill="1" applyBorder="1" applyAlignment="1">
      <alignment/>
    </xf>
    <xf numFmtId="0" fontId="29" fillId="0" borderId="19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 textRotation="90"/>
    </xf>
    <xf numFmtId="45" fontId="30" fillId="0" borderId="21" xfId="0" applyNumberFormat="1" applyFont="1" applyFill="1" applyBorder="1" applyAlignment="1">
      <alignment horizontal="center" vertical="top" textRotation="90"/>
    </xf>
    <xf numFmtId="0" fontId="25" fillId="0" borderId="21" xfId="0" applyFont="1" applyFill="1" applyBorder="1" applyAlignment="1">
      <alignment horizontal="center" textRotation="90" wrapText="1"/>
    </xf>
    <xf numFmtId="0" fontId="25" fillId="0" borderId="22" xfId="0" applyFont="1" applyFill="1" applyBorder="1" applyAlignment="1">
      <alignment horizontal="center" textRotation="90" wrapText="1"/>
    </xf>
    <xf numFmtId="45" fontId="25" fillId="0" borderId="21" xfId="0" applyNumberFormat="1" applyFont="1" applyFill="1" applyBorder="1" applyAlignment="1">
      <alignment horizontal="center" textRotation="90"/>
    </xf>
    <xf numFmtId="0" fontId="29" fillId="0" borderId="23" xfId="0" applyFont="1" applyFill="1" applyBorder="1" applyAlignment="1">
      <alignment horizontal="center" textRotation="90" wrapText="1"/>
    </xf>
    <xf numFmtId="0" fontId="24" fillId="0" borderId="20" xfId="0" applyFont="1" applyFill="1" applyBorder="1" applyAlignment="1">
      <alignment horizontal="center" textRotation="90" wrapText="1"/>
    </xf>
    <xf numFmtId="179" fontId="29" fillId="0" borderId="24" xfId="0" applyNumberFormat="1" applyFont="1" applyFill="1" applyBorder="1" applyAlignment="1">
      <alignment horizontal="center" textRotation="90" wrapText="1"/>
    </xf>
    <xf numFmtId="0" fontId="24" fillId="0" borderId="25" xfId="0" applyFont="1" applyFill="1" applyBorder="1" applyAlignment="1">
      <alignment horizontal="center" textRotation="90" wrapText="1"/>
    </xf>
    <xf numFmtId="179" fontId="29" fillId="0" borderId="26" xfId="0" applyNumberFormat="1" applyFont="1" applyFill="1" applyBorder="1" applyAlignment="1">
      <alignment horizontal="center" textRotation="90" wrapText="1"/>
    </xf>
    <xf numFmtId="0" fontId="28" fillId="0" borderId="27" xfId="0" applyFont="1" applyFill="1" applyBorder="1" applyAlignment="1">
      <alignment horizontal="center" textRotation="90" wrapText="1"/>
    </xf>
    <xf numFmtId="0" fontId="29" fillId="0" borderId="28" xfId="0" applyFont="1" applyFill="1" applyBorder="1" applyAlignment="1">
      <alignment horizontal="center" textRotation="90" wrapText="1"/>
    </xf>
    <xf numFmtId="0" fontId="29" fillId="0" borderId="27" xfId="0" applyFont="1" applyFill="1" applyBorder="1" applyAlignment="1">
      <alignment horizontal="center" textRotation="90" wrapText="1"/>
    </xf>
    <xf numFmtId="0" fontId="28" fillId="0" borderId="21" xfId="0" applyNumberFormat="1" applyFont="1" applyFill="1" applyBorder="1" applyAlignment="1">
      <alignment horizontal="center" textRotation="90" wrapText="1"/>
    </xf>
    <xf numFmtId="0" fontId="29" fillId="0" borderId="23" xfId="0" applyNumberFormat="1" applyFont="1" applyFill="1" applyBorder="1" applyAlignment="1">
      <alignment horizontal="center" textRotation="90" wrapText="1"/>
    </xf>
    <xf numFmtId="0" fontId="29" fillId="0" borderId="22" xfId="0" applyFont="1" applyFill="1" applyBorder="1" applyAlignment="1">
      <alignment horizontal="center" textRotation="90" wrapText="1"/>
    </xf>
    <xf numFmtId="0" fontId="29" fillId="0" borderId="26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right"/>
    </xf>
    <xf numFmtId="178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21" fontId="0" fillId="0" borderId="31" xfId="0" applyNumberFormat="1" applyFill="1" applyBorder="1" applyAlignment="1">
      <alignment horizontal="center" vertical="center"/>
    </xf>
    <xf numFmtId="45" fontId="0" fillId="0" borderId="32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21" fontId="0" fillId="0" borderId="34" xfId="0" applyNumberFormat="1" applyFont="1" applyFill="1" applyBorder="1" applyAlignment="1">
      <alignment/>
    </xf>
    <xf numFmtId="45" fontId="0" fillId="0" borderId="35" xfId="0" applyNumberFormat="1" applyFont="1" applyFill="1" applyBorder="1" applyAlignment="1">
      <alignment/>
    </xf>
    <xf numFmtId="45" fontId="0" fillId="0" borderId="33" xfId="0" applyNumberFormat="1" applyFont="1" applyFill="1" applyBorder="1" applyAlignment="1">
      <alignment/>
    </xf>
    <xf numFmtId="21" fontId="26" fillId="0" borderId="30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179" fontId="31" fillId="0" borderId="30" xfId="0" applyNumberFormat="1" applyFont="1" applyFill="1" applyBorder="1" applyAlignment="1">
      <alignment/>
    </xf>
    <xf numFmtId="0" fontId="26" fillId="0" borderId="32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/>
    </xf>
    <xf numFmtId="10" fontId="26" fillId="0" borderId="33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45" fontId="0" fillId="0" borderId="39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6" fillId="0" borderId="39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21" fontId="0" fillId="0" borderId="37" xfId="0" applyNumberFormat="1" applyFont="1" applyFill="1" applyBorder="1" applyAlignment="1">
      <alignment/>
    </xf>
    <xf numFmtId="45" fontId="0" fillId="0" borderId="31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45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172" fontId="32" fillId="0" borderId="0" xfId="0" applyNumberFormat="1" applyFont="1" applyFill="1" applyBorder="1" applyAlignment="1">
      <alignment/>
    </xf>
    <xf numFmtId="21" fontId="32" fillId="0" borderId="0" xfId="0" applyNumberFormat="1" applyFont="1" applyFill="1" applyBorder="1" applyAlignment="1">
      <alignment/>
    </xf>
    <xf numFmtId="45" fontId="32" fillId="0" borderId="0" xfId="0" applyNumberFormat="1" applyFont="1" applyFill="1" applyBorder="1" applyAlignment="1">
      <alignment/>
    </xf>
    <xf numFmtId="45" fontId="25" fillId="0" borderId="0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/>
    </xf>
    <xf numFmtId="179" fontId="32" fillId="0" borderId="0" xfId="0" applyNumberFormat="1" applyFont="1" applyFill="1" applyBorder="1" applyAlignment="1">
      <alignment horizontal="center"/>
    </xf>
    <xf numFmtId="45" fontId="32" fillId="0" borderId="0" xfId="0" applyNumberFormat="1" applyFont="1" applyFill="1" applyBorder="1" applyAlignment="1">
      <alignment horizontal="center"/>
    </xf>
    <xf numFmtId="10" fontId="32" fillId="0" borderId="0" xfId="0" applyNumberFormat="1" applyFont="1" applyFill="1" applyBorder="1" applyAlignment="1">
      <alignment/>
    </xf>
    <xf numFmtId="0" fontId="32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172" fontId="32" fillId="0" borderId="0" xfId="0" applyNumberFormat="1" applyFont="1" applyFill="1" applyAlignment="1">
      <alignment/>
    </xf>
    <xf numFmtId="45" fontId="32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179" fontId="32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72" fontId="0" fillId="0" borderId="0" xfId="0" applyNumberFormat="1" applyFont="1" applyFill="1" applyAlignment="1">
      <alignment/>
    </xf>
    <xf numFmtId="179" fontId="25" fillId="0" borderId="0" xfId="0" applyNumberFormat="1" applyFont="1" applyFill="1" applyAlignment="1">
      <alignment horizontal="right"/>
    </xf>
    <xf numFmtId="20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31" xfId="0" applyFill="1" applyBorder="1" applyAlignment="1">
      <alignment vertical="center"/>
    </xf>
    <xf numFmtId="179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/>
    </xf>
    <xf numFmtId="21" fontId="0" fillId="0" borderId="31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right"/>
    </xf>
    <xf numFmtId="49" fontId="28" fillId="0" borderId="21" xfId="0" applyNumberFormat="1" applyFont="1" applyFill="1" applyBorder="1" applyAlignment="1">
      <alignment horizontal="center" textRotation="90" wrapText="1"/>
    </xf>
    <xf numFmtId="0" fontId="35" fillId="0" borderId="11" xfId="0" applyNumberFormat="1" applyFont="1" applyFill="1" applyBorder="1" applyAlignment="1">
      <alignment horizontal="left"/>
    </xf>
    <xf numFmtId="0" fontId="0" fillId="0" borderId="41" xfId="0" applyFont="1" applyFill="1" applyBorder="1" applyAlignment="1">
      <alignment/>
    </xf>
    <xf numFmtId="10" fontId="26" fillId="0" borderId="42" xfId="0" applyNumberFormat="1" applyFont="1" applyFill="1" applyBorder="1" applyAlignment="1">
      <alignment/>
    </xf>
    <xf numFmtId="0" fontId="35" fillId="0" borderId="43" xfId="0" applyNumberFormat="1" applyFont="1" applyFill="1" applyBorder="1" applyAlignment="1">
      <alignment horizontal="left"/>
    </xf>
    <xf numFmtId="10" fontId="26" fillId="0" borderId="30" xfId="0" applyNumberFormat="1" applyFont="1" applyFill="1" applyBorder="1" applyAlignment="1">
      <alignment/>
    </xf>
    <xf numFmtId="0" fontId="35" fillId="0" borderId="44" xfId="0" applyNumberFormat="1" applyFont="1" applyFill="1" applyBorder="1" applyAlignment="1">
      <alignment horizontal="left"/>
    </xf>
    <xf numFmtId="21" fontId="0" fillId="0" borderId="45" xfId="0" applyNumberFormat="1" applyFont="1" applyFill="1" applyBorder="1" applyAlignment="1">
      <alignment/>
    </xf>
    <xf numFmtId="10" fontId="26" fillId="0" borderId="41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0" xfId="56" applyFont="1" applyFill="1">
      <alignment/>
      <protection/>
    </xf>
    <xf numFmtId="0" fontId="24" fillId="0" borderId="0" xfId="56" applyFont="1" applyFill="1" applyAlignment="1">
      <alignment horizontal="left"/>
      <protection/>
    </xf>
    <xf numFmtId="0" fontId="25" fillId="0" borderId="0" xfId="56" applyFont="1" applyFill="1" applyAlignment="1">
      <alignment wrapText="1"/>
      <protection/>
    </xf>
    <xf numFmtId="0" fontId="0" fillId="0" borderId="0" xfId="56" applyFont="1" applyFill="1" applyAlignment="1">
      <alignment wrapText="1"/>
      <protection/>
    </xf>
    <xf numFmtId="45" fontId="25" fillId="0" borderId="0" xfId="56" applyNumberFormat="1" applyFont="1" applyFill="1">
      <alignment/>
      <protection/>
    </xf>
    <xf numFmtId="45" fontId="0" fillId="0" borderId="0" xfId="56" applyNumberFormat="1" applyFont="1" applyFill="1">
      <alignment/>
      <protection/>
    </xf>
    <xf numFmtId="0" fontId="0" fillId="0" borderId="0" xfId="56" applyFont="1" applyFill="1" applyAlignment="1">
      <alignment horizontal="center"/>
      <protection/>
    </xf>
    <xf numFmtId="45" fontId="0" fillId="0" borderId="0" xfId="56" applyNumberFormat="1" applyFont="1" applyFill="1" applyAlignment="1">
      <alignment horizontal="center"/>
      <protection/>
    </xf>
    <xf numFmtId="0" fontId="26" fillId="0" borderId="0" xfId="56" applyFont="1" applyFill="1">
      <alignment/>
      <protection/>
    </xf>
    <xf numFmtId="0" fontId="26" fillId="0" borderId="0" xfId="56" applyNumberFormat="1" applyFont="1" applyFill="1">
      <alignment/>
      <protection/>
    </xf>
    <xf numFmtId="0" fontId="24" fillId="0" borderId="0" xfId="56" applyNumberFormat="1" applyFont="1" applyFill="1" applyAlignment="1">
      <alignment horizontal="right"/>
      <protection/>
    </xf>
    <xf numFmtId="0" fontId="27" fillId="0" borderId="0" xfId="56" applyNumberFormat="1" applyFont="1" applyFill="1" applyAlignment="1">
      <alignment horizontal="right"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56" applyNumberFormat="1" applyFont="1" applyFill="1" applyBorder="1" applyAlignment="1">
      <alignment horizontal="right"/>
      <protection/>
    </xf>
    <xf numFmtId="0" fontId="0" fillId="0" borderId="0" xfId="56" applyNumberFormat="1" applyFont="1" applyFill="1">
      <alignment/>
      <protection/>
    </xf>
    <xf numFmtId="21" fontId="36" fillId="0" borderId="0" xfId="56" applyNumberFormat="1" applyFont="1" applyFill="1">
      <alignment/>
      <protection/>
    </xf>
    <xf numFmtId="0" fontId="23" fillId="0" borderId="15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textRotation="90" wrapText="1"/>
    </xf>
    <xf numFmtId="0" fontId="29" fillId="0" borderId="13" xfId="0" applyFont="1" applyFill="1" applyBorder="1" applyAlignment="1">
      <alignment wrapText="1"/>
    </xf>
    <xf numFmtId="172" fontId="29" fillId="0" borderId="14" xfId="0" applyNumberFormat="1" applyFont="1" applyFill="1" applyBorder="1" applyAlignment="1">
      <alignment horizontal="center" textRotation="90"/>
    </xf>
    <xf numFmtId="0" fontId="29" fillId="0" borderId="29" xfId="0" applyFont="1" applyFill="1" applyBorder="1" applyAlignment="1">
      <alignment horizontal="left" textRotation="90" wrapText="1"/>
    </xf>
    <xf numFmtId="0" fontId="29" fillId="0" borderId="19" xfId="0" applyFont="1" applyFill="1" applyBorder="1" applyAlignment="1">
      <alignment textRotation="90" wrapText="1"/>
    </xf>
    <xf numFmtId="0" fontId="29" fillId="0" borderId="10" xfId="0" applyFont="1" applyFill="1" applyBorder="1" applyAlignment="1">
      <alignment wrapText="1"/>
    </xf>
    <xf numFmtId="0" fontId="29" fillId="0" borderId="18" xfId="0" applyFont="1" applyFill="1" applyBorder="1" applyAlignment="1">
      <alignment textRotation="90" wrapText="1"/>
    </xf>
    <xf numFmtId="0" fontId="29" fillId="0" borderId="17" xfId="0" applyFont="1" applyFill="1" applyBorder="1" applyAlignment="1">
      <alignment wrapText="1"/>
    </xf>
    <xf numFmtId="172" fontId="29" fillId="0" borderId="18" xfId="0" applyNumberFormat="1" applyFont="1" applyFill="1" applyBorder="1" applyAlignment="1">
      <alignment horizontal="center" textRotation="90"/>
    </xf>
    <xf numFmtId="0" fontId="29" fillId="0" borderId="16" xfId="0" applyFont="1" applyFill="1" applyBorder="1" applyAlignment="1">
      <alignment horizontal="center" textRotation="90"/>
    </xf>
    <xf numFmtId="45" fontId="29" fillId="0" borderId="18" xfId="0" applyNumberFormat="1" applyFont="1" applyFill="1" applyBorder="1" applyAlignment="1">
      <alignment horizontal="center" textRotation="90"/>
    </xf>
    <xf numFmtId="0" fontId="27" fillId="0" borderId="21" xfId="0" applyFont="1" applyFill="1" applyBorder="1" applyAlignment="1">
      <alignment horizontal="center" textRotation="90" wrapText="1"/>
    </xf>
    <xf numFmtId="0" fontId="26" fillId="0" borderId="24" xfId="0" applyFont="1" applyFill="1" applyBorder="1" applyAlignment="1">
      <alignment horizontal="center" textRotation="90" wrapText="1"/>
    </xf>
    <xf numFmtId="0" fontId="28" fillId="0" borderId="18" xfId="0" applyFont="1" applyFill="1" applyBorder="1" applyAlignment="1">
      <alignment horizontal="center" textRotation="90" wrapText="1"/>
    </xf>
    <xf numFmtId="0" fontId="32" fillId="0" borderId="19" xfId="0" applyFont="1" applyFill="1" applyBorder="1" applyAlignment="1">
      <alignment horizontal="center" textRotation="90" wrapText="1"/>
    </xf>
    <xf numFmtId="0" fontId="28" fillId="0" borderId="20" xfId="0" applyNumberFormat="1" applyFont="1" applyFill="1" applyBorder="1" applyAlignment="1">
      <alignment horizontal="center" textRotation="90" wrapText="1"/>
    </xf>
    <xf numFmtId="0" fontId="29" fillId="0" borderId="22" xfId="0" applyNumberFormat="1" applyFont="1" applyFill="1" applyBorder="1" applyAlignment="1">
      <alignment horizontal="center" textRotation="90" wrapText="1"/>
    </xf>
    <xf numFmtId="21" fontId="37" fillId="0" borderId="22" xfId="0" applyNumberFormat="1" applyFont="1" applyFill="1" applyBorder="1" applyAlignment="1">
      <alignment horizontal="center" textRotation="90" wrapText="1"/>
    </xf>
    <xf numFmtId="0" fontId="29" fillId="0" borderId="20" xfId="0" applyNumberFormat="1" applyFont="1" applyFill="1" applyBorder="1" applyAlignment="1">
      <alignment horizontal="center" textRotation="90" wrapText="1"/>
    </xf>
    <xf numFmtId="0" fontId="0" fillId="0" borderId="38" xfId="0" applyFont="1" applyFill="1" applyBorder="1" applyAlignment="1">
      <alignment horizontal="left"/>
    </xf>
    <xf numFmtId="0" fontId="0" fillId="0" borderId="4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1" xfId="0" applyFont="1" applyFill="1" applyBorder="1" applyAlignment="1">
      <alignment wrapText="1"/>
    </xf>
    <xf numFmtId="0" fontId="26" fillId="0" borderId="39" xfId="0" applyFont="1" applyFill="1" applyBorder="1" applyAlignment="1">
      <alignment/>
    </xf>
    <xf numFmtId="0" fontId="25" fillId="0" borderId="39" xfId="0" applyFont="1" applyFill="1" applyBorder="1" applyAlignment="1">
      <alignment wrapText="1"/>
    </xf>
    <xf numFmtId="0" fontId="38" fillId="0" borderId="40" xfId="0" applyFont="1" applyFill="1" applyBorder="1" applyAlignment="1">
      <alignment wrapText="1"/>
    </xf>
    <xf numFmtId="0" fontId="38" fillId="0" borderId="45" xfId="0" applyFont="1" applyFill="1" applyBorder="1" applyAlignment="1">
      <alignment horizontal="right" wrapText="1"/>
    </xf>
    <xf numFmtId="21" fontId="0" fillId="0" borderId="35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21" fontId="0" fillId="0" borderId="40" xfId="0" applyNumberFormat="1" applyFont="1" applyFill="1" applyBorder="1" applyAlignment="1">
      <alignment/>
    </xf>
    <xf numFmtId="45" fontId="0" fillId="0" borderId="36" xfId="0" applyNumberFormat="1" applyFont="1" applyFill="1" applyBorder="1" applyAlignment="1">
      <alignment/>
    </xf>
    <xf numFmtId="21" fontId="0" fillId="0" borderId="41" xfId="0" applyNumberFormat="1" applyFont="1" applyFill="1" applyBorder="1" applyAlignment="1">
      <alignment/>
    </xf>
    <xf numFmtId="21" fontId="26" fillId="0" borderId="32" xfId="0" applyNumberFormat="1" applyFont="1" applyFill="1" applyBorder="1" applyAlignment="1">
      <alignment horizontal="right"/>
    </xf>
    <xf numFmtId="0" fontId="0" fillId="0" borderId="33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0" fontId="26" fillId="0" borderId="35" xfId="0" applyNumberFormat="1" applyFont="1" applyFill="1" applyBorder="1" applyAlignment="1">
      <alignment horizontal="center"/>
    </xf>
    <xf numFmtId="0" fontId="26" fillId="0" borderId="31" xfId="0" applyNumberFormat="1" applyFont="1" applyFill="1" applyBorder="1" applyAlignment="1">
      <alignment horizontal="center"/>
    </xf>
    <xf numFmtId="21" fontId="39" fillId="0" borderId="33" xfId="0" applyNumberFormat="1" applyFont="1" applyFill="1" applyBorder="1" applyAlignment="1">
      <alignment horizontal="center"/>
    </xf>
    <xf numFmtId="10" fontId="0" fillId="0" borderId="33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 horizontal="left" wrapText="1"/>
    </xf>
    <xf numFmtId="49" fontId="26" fillId="0" borderId="34" xfId="0" applyNumberFormat="1" applyFont="1" applyFill="1" applyBorder="1" applyAlignment="1">
      <alignment horizontal="center"/>
    </xf>
    <xf numFmtId="0" fontId="35" fillId="0" borderId="47" xfId="0" applyNumberFormat="1" applyFont="1" applyFill="1" applyBorder="1" applyAlignment="1">
      <alignment horizontal="left" wrapText="1"/>
    </xf>
    <xf numFmtId="49" fontId="40" fillId="0" borderId="48" xfId="0" applyNumberFormat="1" applyFont="1" applyFill="1" applyBorder="1" applyAlignment="1">
      <alignment horizontal="center"/>
    </xf>
    <xf numFmtId="0" fontId="41" fillId="0" borderId="31" xfId="0" applyFont="1" applyFill="1" applyBorder="1" applyAlignment="1">
      <alignment wrapText="1"/>
    </xf>
    <xf numFmtId="45" fontId="41" fillId="0" borderId="31" xfId="0" applyNumberFormat="1" applyFont="1" applyFill="1" applyBorder="1" applyAlignment="1">
      <alignment wrapText="1"/>
    </xf>
    <xf numFmtId="21" fontId="3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wrapText="1"/>
    </xf>
    <xf numFmtId="172" fontId="32" fillId="0" borderId="0" xfId="0" applyNumberFormat="1" applyFont="1" applyFill="1" applyBorder="1" applyAlignment="1">
      <alignment/>
    </xf>
    <xf numFmtId="21" fontId="32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45" fontId="32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/>
    </xf>
    <xf numFmtId="0" fontId="32" fillId="0" borderId="0" xfId="0" applyNumberFormat="1" applyFont="1" applyFill="1" applyAlignment="1">
      <alignment/>
    </xf>
    <xf numFmtId="10" fontId="32" fillId="0" borderId="0" xfId="0" applyNumberFormat="1" applyFont="1" applyFill="1" applyBorder="1" applyAlignment="1">
      <alignment/>
    </xf>
    <xf numFmtId="179" fontId="32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21" fontId="42" fillId="0" borderId="0" xfId="0" applyNumberFormat="1" applyFont="1" applyFill="1" applyAlignment="1">
      <alignment/>
    </xf>
    <xf numFmtId="20" fontId="25" fillId="0" borderId="0" xfId="0" applyNumberFormat="1" applyFont="1" applyFill="1" applyAlignment="1">
      <alignment horizontal="right"/>
    </xf>
    <xf numFmtId="0" fontId="0" fillId="0" borderId="30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0" fontId="26" fillId="0" borderId="32" xfId="0" applyFont="1" applyFill="1" applyBorder="1" applyAlignment="1">
      <alignment/>
    </xf>
    <xf numFmtId="0" fontId="25" fillId="0" borderId="32" xfId="0" applyFont="1" applyFill="1" applyBorder="1" applyAlignment="1">
      <alignment wrapText="1"/>
    </xf>
    <xf numFmtId="0" fontId="38" fillId="0" borderId="41" xfId="0" applyFont="1" applyFill="1" applyBorder="1" applyAlignment="1">
      <alignment wrapText="1"/>
    </xf>
    <xf numFmtId="0" fontId="38" fillId="0" borderId="36" xfId="0" applyFont="1" applyFill="1" applyBorder="1" applyAlignment="1">
      <alignment horizontal="right" wrapText="1"/>
    </xf>
    <xf numFmtId="0" fontId="26" fillId="0" borderId="33" xfId="0" applyNumberFormat="1" applyFont="1" applyFill="1" applyBorder="1" applyAlignment="1">
      <alignment horizontal="center"/>
    </xf>
    <xf numFmtId="49" fontId="40" fillId="0" borderId="49" xfId="0" applyNumberFormat="1" applyFont="1" applyFill="1" applyBorder="1" applyAlignment="1">
      <alignment horizontal="center"/>
    </xf>
    <xf numFmtId="179" fontId="14" fillId="0" borderId="40" xfId="55" applyNumberFormat="1" applyFont="1" applyFill="1" applyBorder="1">
      <alignment/>
      <protection/>
    </xf>
    <xf numFmtId="0" fontId="29" fillId="0" borderId="12" xfId="0" applyNumberFormat="1" applyFont="1" applyFill="1" applyBorder="1" applyAlignment="1">
      <alignment horizontal="center" textRotation="90" wrapText="1"/>
    </xf>
    <xf numFmtId="0" fontId="35" fillId="0" borderId="12" xfId="0" applyNumberFormat="1" applyFont="1" applyFill="1" applyBorder="1" applyAlignment="1">
      <alignment horizontal="left" wrapText="1"/>
    </xf>
    <xf numFmtId="0" fontId="0" fillId="0" borderId="47" xfId="0" applyNumberFormat="1" applyFont="1" applyFill="1" applyBorder="1" applyAlignment="1">
      <alignment horizontal="left" wrapText="1"/>
    </xf>
    <xf numFmtId="0" fontId="35" fillId="0" borderId="50" xfId="0" applyNumberFormat="1" applyFont="1" applyFill="1" applyBorder="1" applyAlignment="1">
      <alignment horizontal="left" wrapText="1"/>
    </xf>
    <xf numFmtId="0" fontId="0" fillId="0" borderId="50" xfId="0" applyNumberFormat="1" applyFont="1" applyFill="1" applyBorder="1" applyAlignment="1">
      <alignment horizontal="left" wrapText="1"/>
    </xf>
    <xf numFmtId="0" fontId="0" fillId="0" borderId="38" xfId="0" applyNumberFormat="1" applyFont="1" applyFill="1" applyBorder="1" applyAlignment="1">
      <alignment horizontal="left" wrapText="1"/>
    </xf>
    <xf numFmtId="0" fontId="0" fillId="0" borderId="46" xfId="0" applyNumberFormat="1" applyFont="1" applyFill="1" applyBorder="1" applyAlignment="1">
      <alignment horizontal="left" wrapText="1"/>
    </xf>
    <xf numFmtId="179" fontId="0" fillId="0" borderId="51" xfId="0" applyNumberFormat="1" applyFont="1" applyFill="1" applyBorder="1" applyAlignment="1">
      <alignment horizontal="center"/>
    </xf>
    <xf numFmtId="0" fontId="44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179" fontId="14" fillId="0" borderId="34" xfId="55" applyNumberFormat="1" applyFont="1" applyFill="1" applyBorder="1">
      <alignment/>
      <protection/>
    </xf>
    <xf numFmtId="0" fontId="25" fillId="0" borderId="31" xfId="0" applyFont="1" applyFill="1" applyBorder="1" applyAlignment="1">
      <alignment/>
    </xf>
    <xf numFmtId="181" fontId="0" fillId="0" borderId="37" xfId="0" applyNumberFormat="1" applyFont="1" applyFill="1" applyBorder="1" applyAlignment="1">
      <alignment/>
    </xf>
    <xf numFmtId="179" fontId="14" fillId="0" borderId="37" xfId="55" applyNumberFormat="1" applyFont="1" applyFill="1" applyBorder="1">
      <alignment/>
      <protection/>
    </xf>
    <xf numFmtId="0" fontId="0" fillId="0" borderId="37" xfId="0" applyFont="1" applyFill="1" applyBorder="1" applyAlignment="1">
      <alignment/>
    </xf>
    <xf numFmtId="0" fontId="0" fillId="0" borderId="31" xfId="0" applyNumberFormat="1" applyFont="1" applyFill="1" applyBorder="1" applyAlignment="1">
      <alignment horizontal="left" wrapText="1"/>
    </xf>
    <xf numFmtId="49" fontId="40" fillId="0" borderId="40" xfId="0" applyNumberFormat="1" applyFont="1" applyFill="1" applyBorder="1" applyAlignment="1">
      <alignment horizontal="center"/>
    </xf>
    <xf numFmtId="0" fontId="29" fillId="0" borderId="11" xfId="0" applyNumberFormat="1" applyFont="1" applyFill="1" applyBorder="1" applyAlignment="1">
      <alignment horizontal="center" textRotation="90" wrapText="1"/>
    </xf>
    <xf numFmtId="0" fontId="0" fillId="0" borderId="34" xfId="0" applyFont="1" applyFill="1" applyBorder="1" applyAlignment="1">
      <alignment/>
    </xf>
    <xf numFmtId="10" fontId="40" fillId="0" borderId="42" xfId="0" applyNumberFormat="1" applyFont="1" applyFill="1" applyBorder="1" applyAlignment="1">
      <alignment/>
    </xf>
    <xf numFmtId="0" fontId="0" fillId="0" borderId="43" xfId="0" applyNumberFormat="1" applyFont="1" applyFill="1" applyBorder="1" applyAlignment="1">
      <alignment horizontal="left"/>
    </xf>
    <xf numFmtId="0" fontId="35" fillId="0" borderId="50" xfId="0" applyNumberFormat="1" applyFont="1" applyFill="1" applyBorder="1" applyAlignment="1">
      <alignment horizontal="left"/>
    </xf>
    <xf numFmtId="10" fontId="45" fillId="0" borderId="52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35" fillId="0" borderId="47" xfId="0" applyNumberFormat="1" applyFont="1" applyFill="1" applyBorder="1" applyAlignment="1">
      <alignment horizontal="left"/>
    </xf>
    <xf numFmtId="0" fontId="0" fillId="0" borderId="35" xfId="0" applyNumberFormat="1" applyFont="1" applyFill="1" applyBorder="1" applyAlignment="1">
      <alignment horizontal="left"/>
    </xf>
    <xf numFmtId="10" fontId="26" fillId="0" borderId="51" xfId="0" applyNumberFormat="1" applyFont="1" applyFill="1" applyBorder="1" applyAlignment="1">
      <alignment/>
    </xf>
    <xf numFmtId="10" fontId="45" fillId="0" borderId="43" xfId="0" applyNumberFormat="1" applyFont="1" applyFill="1" applyBorder="1" applyAlignment="1">
      <alignment/>
    </xf>
    <xf numFmtId="10" fontId="45" fillId="0" borderId="44" xfId="0" applyNumberFormat="1" applyFont="1" applyFill="1" applyBorder="1" applyAlignment="1">
      <alignment/>
    </xf>
    <xf numFmtId="0" fontId="35" fillId="0" borderId="30" xfId="0" applyNumberFormat="1" applyFont="1" applyFill="1" applyBorder="1" applyAlignment="1">
      <alignment horizontal="left"/>
    </xf>
    <xf numFmtId="10" fontId="45" fillId="0" borderId="30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 horizontal="left"/>
    </xf>
    <xf numFmtId="0" fontId="48" fillId="0" borderId="0" xfId="0" applyFont="1" applyAlignment="1">
      <alignment/>
    </xf>
    <xf numFmtId="2" fontId="0" fillId="0" borderId="0" xfId="0" applyNumberFormat="1" applyAlignment="1">
      <alignment/>
    </xf>
    <xf numFmtId="0" fontId="24" fillId="0" borderId="0" xfId="54" applyFont="1" applyAlignment="1">
      <alignment horizontal="right"/>
      <protection/>
    </xf>
    <xf numFmtId="0" fontId="26" fillId="0" borderId="54" xfId="0" applyFont="1" applyBorder="1" applyAlignment="1">
      <alignment/>
    </xf>
    <xf numFmtId="0" fontId="26" fillId="0" borderId="55" xfId="0" applyFont="1" applyBorder="1" applyAlignment="1">
      <alignment/>
    </xf>
    <xf numFmtId="0" fontId="26" fillId="0" borderId="56" xfId="0" applyFont="1" applyFill="1" applyBorder="1" applyAlignment="1">
      <alignment/>
    </xf>
    <xf numFmtId="0" fontId="26" fillId="0" borderId="57" xfId="0" applyFont="1" applyBorder="1" applyAlignment="1">
      <alignment/>
    </xf>
    <xf numFmtId="0" fontId="26" fillId="0" borderId="58" xfId="0" applyFont="1" applyBorder="1" applyAlignment="1">
      <alignment/>
    </xf>
    <xf numFmtId="0" fontId="26" fillId="0" borderId="59" xfId="0" applyFont="1" applyBorder="1" applyAlignment="1">
      <alignment wrapText="1"/>
    </xf>
    <xf numFmtId="0" fontId="26" fillId="0" borderId="55" xfId="0" applyFont="1" applyBorder="1" applyAlignment="1">
      <alignment wrapText="1"/>
    </xf>
    <xf numFmtId="0" fontId="26" fillId="0" borderId="54" xfId="0" applyFont="1" applyBorder="1" applyAlignment="1">
      <alignment wrapText="1"/>
    </xf>
    <xf numFmtId="0" fontId="40" fillId="0" borderId="55" xfId="0" applyFont="1" applyBorder="1" applyAlignment="1">
      <alignment/>
    </xf>
    <xf numFmtId="0" fontId="40" fillId="0" borderId="56" xfId="0" applyFont="1" applyBorder="1" applyAlignment="1">
      <alignment/>
    </xf>
    <xf numFmtId="0" fontId="14" fillId="0" borderId="4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vertical="center" wrapText="1"/>
    </xf>
    <xf numFmtId="0" fontId="50" fillId="0" borderId="61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2" fontId="14" fillId="0" borderId="43" xfId="0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4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vertical="center" wrapText="1"/>
    </xf>
    <xf numFmtId="0" fontId="50" fillId="0" borderId="63" xfId="0" applyFont="1" applyBorder="1" applyAlignment="1">
      <alignment vertical="center" wrapText="1"/>
    </xf>
    <xf numFmtId="0" fontId="14" fillId="0" borderId="64" xfId="0" applyFont="1" applyBorder="1" applyAlignment="1">
      <alignment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2" fontId="14" fillId="0" borderId="44" xfId="0" applyNumberFormat="1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vertical="center" wrapText="1"/>
    </xf>
    <xf numFmtId="0" fontId="50" fillId="0" borderId="67" xfId="0" applyFont="1" applyBorder="1" applyAlignment="1">
      <alignment vertical="center" wrapText="1"/>
    </xf>
    <xf numFmtId="0" fontId="14" fillId="0" borderId="65" xfId="0" applyFont="1" applyBorder="1" applyAlignment="1">
      <alignment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2" fontId="14" fillId="0" borderId="68" xfId="0" applyNumberFormat="1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2" fontId="0" fillId="0" borderId="27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1" fillId="0" borderId="0" xfId="0" applyFont="1" applyAlignment="1">
      <alignment/>
    </xf>
    <xf numFmtId="0" fontId="23" fillId="0" borderId="0" xfId="57" applyFont="1" applyAlignment="1">
      <alignment horizontal="center" vertical="center"/>
      <protection/>
    </xf>
    <xf numFmtId="0" fontId="26" fillId="0" borderId="0" xfId="57" applyFont="1" applyAlignment="1">
      <alignment vertical="center"/>
      <protection/>
    </xf>
    <xf numFmtId="0" fontId="27" fillId="0" borderId="0" xfId="57" applyFont="1" applyAlignment="1">
      <alignment horizontal="center" vertical="center"/>
      <protection/>
    </xf>
    <xf numFmtId="0" fontId="27" fillId="0" borderId="0" xfId="57" applyFont="1" applyAlignment="1">
      <alignment horizontal="left" vertical="center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52" fillId="0" borderId="0" xfId="57" applyFont="1" applyAlignment="1">
      <alignment horizontal="center" vertical="center" wrapText="1"/>
      <protection/>
    </xf>
    <xf numFmtId="172" fontId="26" fillId="0" borderId="0" xfId="57" applyNumberFormat="1" applyFont="1" applyAlignment="1">
      <alignment horizontal="center" vertical="center"/>
      <protection/>
    </xf>
    <xf numFmtId="45" fontId="52" fillId="0" borderId="0" xfId="57" applyNumberFormat="1" applyFont="1" applyAlignment="1">
      <alignment horizontal="center" vertical="center"/>
      <protection/>
    </xf>
    <xf numFmtId="0" fontId="26" fillId="0" borderId="0" xfId="57" applyFont="1" applyBorder="1" applyAlignment="1">
      <alignment vertical="center"/>
      <protection/>
    </xf>
    <xf numFmtId="0" fontId="27" fillId="0" borderId="0" xfId="57" applyFont="1" applyBorder="1" applyAlignment="1">
      <alignment horizontal="right" vertical="center"/>
      <protection/>
    </xf>
    <xf numFmtId="0" fontId="29" fillId="0" borderId="57" xfId="57" applyFont="1" applyBorder="1" applyAlignment="1">
      <alignment horizontal="center" vertical="center" textRotation="90" wrapText="1"/>
      <protection/>
    </xf>
    <xf numFmtId="49" fontId="29" fillId="0" borderId="72" xfId="57" applyNumberFormat="1" applyFont="1" applyBorder="1" applyAlignment="1">
      <alignment horizontal="center" vertical="center" textRotation="90" wrapText="1"/>
      <protection/>
    </xf>
    <xf numFmtId="0" fontId="23" fillId="0" borderId="73" xfId="57" applyNumberFormat="1" applyFont="1" applyBorder="1" applyAlignment="1">
      <alignment horizontal="center" vertical="center"/>
      <protection/>
    </xf>
    <xf numFmtId="0" fontId="23" fillId="0" borderId="35" xfId="57" applyFont="1" applyBorder="1" applyAlignment="1">
      <alignment horizontal="center" vertical="center" wrapText="1"/>
      <protection/>
    </xf>
    <xf numFmtId="0" fontId="23" fillId="0" borderId="41" xfId="57" applyNumberFormat="1" applyFont="1" applyBorder="1" applyAlignment="1">
      <alignment horizontal="center" vertical="center"/>
      <protection/>
    </xf>
    <xf numFmtId="1" fontId="22" fillId="0" borderId="32" xfId="57" applyNumberFormat="1" applyFont="1" applyBorder="1" applyAlignment="1">
      <alignment horizontal="center" vertical="center"/>
      <protection/>
    </xf>
    <xf numFmtId="0" fontId="22" fillId="0" borderId="33" xfId="57" applyNumberFormat="1" applyFont="1" applyBorder="1" applyAlignment="1">
      <alignment horizontal="center" vertical="center"/>
      <protection/>
    </xf>
    <xf numFmtId="0" fontId="26" fillId="0" borderId="41" xfId="57" applyFont="1" applyBorder="1" applyAlignment="1">
      <alignment horizontal="center" vertical="center"/>
      <protection/>
    </xf>
    <xf numFmtId="0" fontId="23" fillId="0" borderId="53" xfId="57" applyNumberFormat="1" applyFont="1" applyBorder="1" applyAlignment="1">
      <alignment horizontal="center" vertical="center"/>
      <protection/>
    </xf>
    <xf numFmtId="0" fontId="23" fillId="0" borderId="46" xfId="57" applyFont="1" applyBorder="1" applyAlignment="1">
      <alignment horizontal="center" vertical="center" wrapText="1"/>
      <protection/>
    </xf>
    <xf numFmtId="0" fontId="23" fillId="0" borderId="40" xfId="57" applyNumberFormat="1" applyFont="1" applyBorder="1" applyAlignment="1">
      <alignment horizontal="center" vertical="center"/>
      <protection/>
    </xf>
    <xf numFmtId="0" fontId="26" fillId="0" borderId="40" xfId="57" applyFont="1" applyBorder="1" applyAlignment="1">
      <alignment horizontal="center" vertical="center"/>
      <protection/>
    </xf>
    <xf numFmtId="0" fontId="29" fillId="0" borderId="0" xfId="57" applyFont="1" applyAlignment="1">
      <alignment horizontal="left" vertical="center"/>
      <protection/>
    </xf>
    <xf numFmtId="0" fontId="26" fillId="0" borderId="0" xfId="57" applyFont="1" applyAlignment="1">
      <alignment horizontal="center" vertical="center"/>
      <protection/>
    </xf>
    <xf numFmtId="49" fontId="26" fillId="0" borderId="0" xfId="57" applyNumberFormat="1" applyFont="1" applyAlignment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1" fontId="23" fillId="0" borderId="36" xfId="57" applyNumberFormat="1" applyFont="1" applyBorder="1" applyAlignment="1">
      <alignment horizontal="center" vertical="center" wrapText="1"/>
      <protection/>
    </xf>
    <xf numFmtId="1" fontId="23" fillId="0" borderId="39" xfId="57" applyNumberFormat="1" applyFont="1" applyBorder="1" applyAlignment="1">
      <alignment horizontal="center" vertical="center" wrapText="1"/>
      <protection/>
    </xf>
    <xf numFmtId="1" fontId="23" fillId="0" borderId="31" xfId="57" applyNumberFormat="1" applyFont="1" applyBorder="1" applyAlignment="1">
      <alignment horizontal="center" vertical="center" wrapText="1"/>
      <protection/>
    </xf>
    <xf numFmtId="0" fontId="23" fillId="0" borderId="39" xfId="57" applyFont="1" applyBorder="1" applyAlignment="1">
      <alignment horizontal="center" vertical="center" wrapText="1"/>
      <protection/>
    </xf>
    <xf numFmtId="0" fontId="23" fillId="0" borderId="53" xfId="57" applyNumberFormat="1" applyFont="1" applyBorder="1" applyAlignment="1" applyProtection="1">
      <alignment horizontal="center" vertical="center"/>
      <protection locked="0"/>
    </xf>
    <xf numFmtId="0" fontId="23" fillId="0" borderId="37" xfId="57" applyNumberFormat="1" applyFont="1" applyBorder="1" applyAlignment="1">
      <alignment horizontal="center" vertical="center"/>
      <protection/>
    </xf>
    <xf numFmtId="0" fontId="23" fillId="0" borderId="46" xfId="57" applyNumberFormat="1" applyFont="1" applyBorder="1" applyAlignment="1">
      <alignment horizontal="center" vertical="center"/>
      <protection/>
    </xf>
    <xf numFmtId="0" fontId="23" fillId="0" borderId="74" xfId="57" applyFont="1" applyBorder="1" applyAlignment="1">
      <alignment horizontal="center" vertical="center" wrapText="1"/>
      <protection/>
    </xf>
    <xf numFmtId="1" fontId="22" fillId="0" borderId="46" xfId="57" applyNumberFormat="1" applyFont="1" applyBorder="1" applyAlignment="1">
      <alignment horizontal="center" vertical="center"/>
      <protection/>
    </xf>
    <xf numFmtId="0" fontId="26" fillId="0" borderId="75" xfId="57" applyFont="1" applyBorder="1" applyAlignment="1">
      <alignment vertical="center"/>
      <protection/>
    </xf>
    <xf numFmtId="0" fontId="23" fillId="0" borderId="31" xfId="57" applyNumberFormat="1" applyFont="1" applyBorder="1" applyAlignment="1">
      <alignment horizontal="center" vertical="center" wrapText="1"/>
      <protection/>
    </xf>
    <xf numFmtId="0" fontId="26" fillId="0" borderId="39" xfId="57" applyNumberFormat="1" applyFont="1" applyBorder="1" applyAlignment="1">
      <alignment horizontal="center" vertical="center"/>
      <protection/>
    </xf>
    <xf numFmtId="0" fontId="26" fillId="0" borderId="37" xfId="57" applyNumberFormat="1" applyFont="1" applyBorder="1" applyAlignment="1">
      <alignment horizontal="center" vertical="center"/>
      <protection/>
    </xf>
    <xf numFmtId="0" fontId="26" fillId="0" borderId="40" xfId="57" applyNumberFormat="1" applyFont="1" applyBorder="1" applyAlignment="1">
      <alignment horizontal="center" vertical="center"/>
      <protection/>
    </xf>
    <xf numFmtId="0" fontId="55" fillId="0" borderId="31" xfId="0" applyFont="1" applyBorder="1" applyAlignment="1">
      <alignment vertical="center" wrapText="1"/>
    </xf>
    <xf numFmtId="0" fontId="28" fillId="0" borderId="40" xfId="57" applyFont="1" applyBorder="1" applyAlignment="1">
      <alignment horizontal="center" vertical="center"/>
      <protection/>
    </xf>
    <xf numFmtId="0" fontId="55" fillId="0" borderId="39" xfId="0" applyFont="1" applyBorder="1" applyAlignment="1">
      <alignment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46" xfId="0" applyFont="1" applyBorder="1" applyAlignment="1">
      <alignment vertical="center" wrapText="1"/>
    </xf>
    <xf numFmtId="0" fontId="55" fillId="0" borderId="45" xfId="0" applyFont="1" applyBorder="1" applyAlignment="1">
      <alignment horizontal="center" vertical="center" wrapText="1"/>
    </xf>
    <xf numFmtId="0" fontId="28" fillId="0" borderId="37" xfId="57" applyFont="1" applyBorder="1" applyAlignment="1">
      <alignment horizontal="center" vertical="center"/>
      <protection/>
    </xf>
    <xf numFmtId="0" fontId="55" fillId="0" borderId="74" xfId="0" applyFont="1" applyBorder="1" applyAlignment="1">
      <alignment horizontal="center" vertical="center" wrapText="1"/>
    </xf>
    <xf numFmtId="20" fontId="25" fillId="0" borderId="0" xfId="0" applyNumberFormat="1" applyFont="1" applyFill="1" applyAlignment="1">
      <alignment horizontal="left"/>
    </xf>
    <xf numFmtId="0" fontId="14" fillId="0" borderId="31" xfId="0" applyFont="1" applyBorder="1" applyAlignment="1">
      <alignment vertical="center" wrapText="1"/>
    </xf>
    <xf numFmtId="0" fontId="26" fillId="0" borderId="31" xfId="57" applyFont="1" applyBorder="1" applyAlignment="1">
      <alignment horizontal="center" vertical="center"/>
      <protection/>
    </xf>
    <xf numFmtId="0" fontId="26" fillId="0" borderId="11" xfId="0" applyFont="1" applyBorder="1" applyAlignment="1">
      <alignment horizontal="center" textRotation="90"/>
    </xf>
    <xf numFmtId="0" fontId="26" fillId="0" borderId="29" xfId="0" applyFont="1" applyBorder="1" applyAlignment="1">
      <alignment horizontal="center" textRotation="90"/>
    </xf>
    <xf numFmtId="0" fontId="0" fillId="0" borderId="7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77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4" xfId="0" applyBorder="1" applyAlignment="1">
      <alignment horizontal="right"/>
    </xf>
    <xf numFmtId="0" fontId="26" fillId="0" borderId="78" xfId="0" applyFont="1" applyBorder="1" applyAlignment="1">
      <alignment horizontal="center" wrapText="1"/>
    </xf>
    <xf numFmtId="0" fontId="26" fillId="0" borderId="79" xfId="0" applyFont="1" applyBorder="1" applyAlignment="1">
      <alignment horizontal="center" wrapText="1"/>
    </xf>
    <xf numFmtId="0" fontId="26" fillId="0" borderId="80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textRotation="90"/>
    </xf>
    <xf numFmtId="2" fontId="26" fillId="0" borderId="29" xfId="0" applyNumberFormat="1" applyFont="1" applyBorder="1" applyAlignment="1">
      <alignment horizontal="center" textRotation="90"/>
    </xf>
    <xf numFmtId="0" fontId="26" fillId="0" borderId="81" xfId="0" applyFont="1" applyBorder="1" applyAlignment="1">
      <alignment horizontal="center"/>
    </xf>
    <xf numFmtId="0" fontId="26" fillId="0" borderId="73" xfId="0" applyFont="1" applyBorder="1" applyAlignment="1">
      <alignment horizontal="center"/>
    </xf>
    <xf numFmtId="0" fontId="26" fillId="0" borderId="79" xfId="0" applyFont="1" applyBorder="1" applyAlignment="1">
      <alignment horizontal="center"/>
    </xf>
    <xf numFmtId="0" fontId="49" fillId="0" borderId="11" xfId="0" applyFont="1" applyBorder="1" applyAlignment="1">
      <alignment horizontal="center" textRotation="90" wrapText="1"/>
    </xf>
    <xf numFmtId="0" fontId="49" fillId="0" borderId="29" xfId="0" applyFont="1" applyBorder="1" applyAlignment="1">
      <alignment horizontal="center" textRotation="90"/>
    </xf>
    <xf numFmtId="0" fontId="46" fillId="0" borderId="0" xfId="0" applyFont="1" applyAlignment="1">
      <alignment horizontal="center" wrapText="1"/>
    </xf>
    <xf numFmtId="0" fontId="47" fillId="0" borderId="82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26" fillId="0" borderId="83" xfId="0" applyFont="1" applyBorder="1" applyAlignment="1">
      <alignment horizontal="center" wrapText="1"/>
    </xf>
    <xf numFmtId="0" fontId="26" fillId="0" borderId="84" xfId="0" applyFont="1" applyBorder="1" applyAlignment="1">
      <alignment horizontal="center" wrapText="1"/>
    </xf>
    <xf numFmtId="0" fontId="26" fillId="0" borderId="85" xfId="0" applyFont="1" applyBorder="1" applyAlignment="1">
      <alignment horizontal="center" wrapText="1"/>
    </xf>
    <xf numFmtId="0" fontId="26" fillId="0" borderId="54" xfId="0" applyFont="1" applyBorder="1" applyAlignment="1">
      <alignment horizontal="center" wrapText="1"/>
    </xf>
    <xf numFmtId="0" fontId="26" fillId="0" borderId="86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22" fillId="0" borderId="8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textRotation="90" wrapText="1"/>
    </xf>
    <xf numFmtId="0" fontId="29" fillId="0" borderId="29" xfId="0" applyFont="1" applyFill="1" applyBorder="1" applyAlignment="1">
      <alignment horizontal="center" textRotation="90" wrapText="1"/>
    </xf>
    <xf numFmtId="0" fontId="29" fillId="0" borderId="11" xfId="0" applyFont="1" applyFill="1" applyBorder="1" applyAlignment="1">
      <alignment textRotation="90" wrapText="1"/>
    </xf>
    <xf numFmtId="0" fontId="29" fillId="0" borderId="29" xfId="0" applyFont="1" applyFill="1" applyBorder="1" applyAlignment="1">
      <alignment textRotation="90" wrapText="1"/>
    </xf>
    <xf numFmtId="0" fontId="29" fillId="0" borderId="15" xfId="0" applyFont="1" applyFill="1" applyBorder="1" applyAlignment="1">
      <alignment horizontal="center" textRotation="90" wrapText="1"/>
    </xf>
    <xf numFmtId="0" fontId="29" fillId="0" borderId="19" xfId="0" applyFont="1" applyFill="1" applyBorder="1" applyAlignment="1">
      <alignment horizontal="center" textRotation="90" wrapText="1"/>
    </xf>
    <xf numFmtId="0" fontId="29" fillId="0" borderId="12" xfId="0" applyFont="1" applyFill="1" applyBorder="1" applyAlignment="1">
      <alignment textRotation="90" wrapText="1"/>
    </xf>
    <xf numFmtId="0" fontId="29" fillId="0" borderId="16" xfId="0" applyFont="1" applyFill="1" applyBorder="1" applyAlignment="1">
      <alignment textRotation="90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textRotation="90" wrapText="1"/>
    </xf>
    <xf numFmtId="0" fontId="29" fillId="0" borderId="17" xfId="0" applyFont="1" applyFill="1" applyBorder="1" applyAlignment="1">
      <alignment textRotation="90" wrapText="1"/>
    </xf>
    <xf numFmtId="0" fontId="29" fillId="0" borderId="14" xfId="0" applyFont="1" applyFill="1" applyBorder="1" applyAlignment="1">
      <alignment horizontal="center" textRotation="90" wrapText="1"/>
    </xf>
    <xf numFmtId="0" fontId="29" fillId="0" borderId="18" xfId="0" applyFont="1" applyFill="1" applyBorder="1" applyAlignment="1">
      <alignment horizontal="center" textRotation="90" wrapText="1"/>
    </xf>
    <xf numFmtId="0" fontId="29" fillId="0" borderId="87" xfId="0" applyFont="1" applyFill="1" applyBorder="1" applyAlignment="1">
      <alignment wrapText="1"/>
    </xf>
    <xf numFmtId="0" fontId="29" fillId="0" borderId="71" xfId="0" applyFont="1" applyFill="1" applyBorder="1" applyAlignment="1">
      <alignment wrapText="1"/>
    </xf>
    <xf numFmtId="0" fontId="29" fillId="0" borderId="14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172" fontId="29" fillId="0" borderId="15" xfId="0" applyNumberFormat="1" applyFont="1" applyFill="1" applyBorder="1" applyAlignment="1">
      <alignment horizontal="center" textRotation="90"/>
    </xf>
    <xf numFmtId="172" fontId="29" fillId="0" borderId="19" xfId="0" applyNumberFormat="1" applyFont="1" applyFill="1" applyBorder="1" applyAlignment="1">
      <alignment horizontal="center" textRotation="90"/>
    </xf>
    <xf numFmtId="172" fontId="29" fillId="0" borderId="87" xfId="0" applyNumberFormat="1" applyFont="1" applyFill="1" applyBorder="1" applyAlignment="1">
      <alignment horizontal="center" textRotation="90"/>
    </xf>
    <xf numFmtId="172" fontId="29" fillId="0" borderId="71" xfId="0" applyNumberFormat="1" applyFont="1" applyFill="1" applyBorder="1" applyAlignment="1">
      <alignment horizontal="center" textRotation="90"/>
    </xf>
    <xf numFmtId="0" fontId="29" fillId="0" borderId="13" xfId="0" applyFont="1" applyFill="1" applyBorder="1" applyAlignment="1">
      <alignment horizontal="center" textRotation="90" wrapText="1"/>
    </xf>
    <xf numFmtId="0" fontId="29" fillId="0" borderId="17" xfId="0" applyFont="1" applyFill="1" applyBorder="1" applyAlignment="1">
      <alignment horizontal="center" textRotation="90" wrapText="1"/>
    </xf>
    <xf numFmtId="172" fontId="29" fillId="0" borderId="11" xfId="0" applyNumberFormat="1" applyFont="1" applyFill="1" applyBorder="1" applyAlignment="1">
      <alignment horizontal="center" wrapText="1"/>
    </xf>
    <xf numFmtId="172" fontId="29" fillId="0" borderId="29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wrapText="1"/>
    </xf>
    <xf numFmtId="0" fontId="29" fillId="0" borderId="19" xfId="0" applyFont="1" applyFill="1" applyBorder="1" applyAlignment="1">
      <alignment wrapText="1"/>
    </xf>
    <xf numFmtId="172" fontId="29" fillId="0" borderId="88" xfId="0" applyNumberFormat="1" applyFont="1" applyFill="1" applyBorder="1" applyAlignment="1">
      <alignment horizontal="center" wrapText="1"/>
    </xf>
    <xf numFmtId="172" fontId="29" fillId="0" borderId="77" xfId="0" applyNumberFormat="1" applyFont="1" applyFill="1" applyBorder="1" applyAlignment="1">
      <alignment horizontal="center"/>
    </xf>
    <xf numFmtId="20" fontId="25" fillId="0" borderId="0" xfId="0" applyNumberFormat="1" applyFont="1" applyFill="1" applyAlignment="1">
      <alignment horizontal="left"/>
    </xf>
    <xf numFmtId="0" fontId="22" fillId="0" borderId="82" xfId="56" applyFont="1" applyFill="1" applyBorder="1" applyAlignment="1">
      <alignment horizontal="center" vertical="center" wrapText="1"/>
      <protection/>
    </xf>
    <xf numFmtId="0" fontId="29" fillId="0" borderId="89" xfId="57" applyFont="1" applyBorder="1" applyAlignment="1">
      <alignment horizontal="center" vertical="center" wrapText="1"/>
      <protection/>
    </xf>
    <xf numFmtId="0" fontId="29" fillId="0" borderId="48" xfId="57" applyFont="1" applyBorder="1" applyAlignment="1">
      <alignment horizontal="center" vertical="center" wrapText="1"/>
      <protection/>
    </xf>
    <xf numFmtId="0" fontId="23" fillId="0" borderId="12" xfId="57" applyFont="1" applyBorder="1" applyAlignment="1">
      <alignment horizontal="center" vertical="center" textRotation="90"/>
      <protection/>
    </xf>
    <xf numFmtId="0" fontId="23" fillId="0" borderId="16" xfId="57" applyFont="1" applyBorder="1" applyAlignment="1">
      <alignment horizontal="center" vertical="center" textRotation="90"/>
      <protection/>
    </xf>
    <xf numFmtId="0" fontId="28" fillId="0" borderId="15" xfId="57" applyFont="1" applyBorder="1" applyAlignment="1">
      <alignment horizontal="center" vertical="center" textRotation="90" wrapText="1"/>
      <protection/>
    </xf>
    <xf numFmtId="0" fontId="28" fillId="0" borderId="19" xfId="57" applyFont="1" applyBorder="1" applyAlignment="1">
      <alignment horizontal="center" vertical="center" textRotation="90" wrapText="1"/>
      <protection/>
    </xf>
    <xf numFmtId="0" fontId="22" fillId="0" borderId="82" xfId="57" applyFont="1" applyBorder="1" applyAlignment="1">
      <alignment horizontal="center" vertical="center" wrapText="1"/>
      <protection/>
    </xf>
    <xf numFmtId="0" fontId="23" fillId="0" borderId="82" xfId="57" applyFont="1" applyBorder="1" applyAlignment="1">
      <alignment horizontal="center" vertical="center"/>
      <protection/>
    </xf>
    <xf numFmtId="0" fontId="53" fillId="0" borderId="0" xfId="57" applyFont="1" applyBorder="1" applyAlignment="1">
      <alignment horizontal="center" vertical="center"/>
      <protection/>
    </xf>
    <xf numFmtId="0" fontId="29" fillId="0" borderId="78" xfId="57" applyFont="1" applyBorder="1" applyAlignment="1">
      <alignment horizontal="center" vertical="center" textRotation="90" wrapText="1"/>
      <protection/>
    </xf>
    <xf numFmtId="0" fontId="29" fillId="0" borderId="90" xfId="57" applyFont="1" applyBorder="1" applyAlignment="1">
      <alignment horizontal="center" vertical="center" textRotation="90" wrapText="1"/>
      <protection/>
    </xf>
    <xf numFmtId="0" fontId="29" fillId="0" borderId="83" xfId="57" applyFont="1" applyBorder="1" applyAlignment="1">
      <alignment horizontal="center" vertical="center" textRotation="90" wrapText="1"/>
      <protection/>
    </xf>
    <xf numFmtId="0" fontId="29" fillId="0" borderId="44" xfId="57" applyFont="1" applyBorder="1" applyAlignment="1">
      <alignment horizontal="center" vertical="center" textRotation="90" wrapText="1"/>
      <protection/>
    </xf>
    <xf numFmtId="0" fontId="29" fillId="0" borderId="85" xfId="57" applyFont="1" applyBorder="1" applyAlignment="1">
      <alignment horizontal="center" vertical="center"/>
      <protection/>
    </xf>
    <xf numFmtId="0" fontId="29" fillId="0" borderId="62" xfId="57" applyFont="1" applyBorder="1" applyAlignment="1">
      <alignment horizontal="center" vertical="center"/>
      <protection/>
    </xf>
    <xf numFmtId="0" fontId="29" fillId="0" borderId="86" xfId="57" applyFont="1" applyBorder="1" applyAlignment="1">
      <alignment horizontal="center" vertical="center" wrapText="1"/>
      <protection/>
    </xf>
    <xf numFmtId="0" fontId="29" fillId="0" borderId="63" xfId="57" applyFont="1" applyBorder="1" applyAlignment="1">
      <alignment horizontal="center" vertical="center" wrapText="1"/>
      <protection/>
    </xf>
    <xf numFmtId="0" fontId="29" fillId="0" borderId="13" xfId="57" applyFont="1" applyBorder="1" applyAlignment="1">
      <alignment horizontal="center" vertical="center" textRotation="90" wrapText="1"/>
      <protection/>
    </xf>
    <xf numFmtId="0" fontId="29" fillId="0" borderId="17" xfId="57" applyFont="1" applyBorder="1" applyAlignment="1">
      <alignment horizontal="center" vertical="center" textRotation="90" wrapText="1"/>
      <protection/>
    </xf>
    <xf numFmtId="0" fontId="29" fillId="0" borderId="78" xfId="57" applyFont="1" applyBorder="1" applyAlignment="1">
      <alignment horizontal="center" vertical="center" wrapText="1"/>
      <protection/>
    </xf>
    <xf numFmtId="0" fontId="29" fillId="0" borderId="80" xfId="57" applyFont="1" applyBorder="1" applyAlignment="1">
      <alignment horizontal="center" vertical="center" wrapText="1"/>
      <protection/>
    </xf>
    <xf numFmtId="0" fontId="23" fillId="0" borderId="8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5" fontId="0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179" fontId="2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textRotation="90" wrapText="1"/>
    </xf>
    <xf numFmtId="0" fontId="29" fillId="0" borderId="92" xfId="0" applyFont="1" applyFill="1" applyBorder="1" applyAlignment="1">
      <alignment textRotation="90" wrapText="1"/>
    </xf>
    <xf numFmtId="0" fontId="29" fillId="0" borderId="93" xfId="0" applyFont="1" applyFill="1" applyBorder="1" applyAlignment="1">
      <alignment textRotation="90" wrapText="1"/>
    </xf>
    <xf numFmtId="0" fontId="29" fillId="0" borderId="92" xfId="0" applyFont="1" applyFill="1" applyBorder="1" applyAlignment="1">
      <alignment/>
    </xf>
    <xf numFmtId="0" fontId="29" fillId="0" borderId="94" xfId="0" applyFont="1" applyFill="1" applyBorder="1" applyAlignment="1">
      <alignment/>
    </xf>
    <xf numFmtId="0" fontId="29" fillId="0" borderId="95" xfId="0" applyFont="1" applyFill="1" applyBorder="1" applyAlignment="1">
      <alignment wrapText="1"/>
    </xf>
    <xf numFmtId="172" fontId="29" fillId="0" borderId="93" xfId="0" applyNumberFormat="1" applyFont="1" applyFill="1" applyBorder="1" applyAlignment="1">
      <alignment textRotation="90"/>
    </xf>
    <xf numFmtId="0" fontId="29" fillId="0" borderId="96" xfId="0" applyFont="1" applyFill="1" applyBorder="1" applyAlignment="1">
      <alignment/>
    </xf>
    <xf numFmtId="0" fontId="25" fillId="0" borderId="95" xfId="0" applyNumberFormat="1" applyFont="1" applyFill="1" applyBorder="1" applyAlignment="1">
      <alignment horizontal="center" textRotation="90" wrapText="1"/>
    </xf>
    <xf numFmtId="45" fontId="57" fillId="0" borderId="95" xfId="0" applyNumberFormat="1" applyFont="1" applyFill="1" applyBorder="1" applyAlignment="1">
      <alignment vertical="top" textRotation="90" wrapText="1"/>
    </xf>
    <xf numFmtId="0" fontId="25" fillId="0" borderId="97" xfId="0" applyFont="1" applyFill="1" applyBorder="1" applyAlignment="1">
      <alignment horizontal="center" textRotation="90" wrapText="1"/>
    </xf>
    <xf numFmtId="45" fontId="29" fillId="0" borderId="92" xfId="0" applyNumberFormat="1" applyFont="1" applyFill="1" applyBorder="1" applyAlignment="1">
      <alignment horizontal="center" textRotation="90" wrapText="1"/>
    </xf>
    <xf numFmtId="172" fontId="29" fillId="0" borderId="93" xfId="0" applyNumberFormat="1" applyFont="1" applyFill="1" applyBorder="1" applyAlignment="1">
      <alignment horizontal="center" textRotation="90"/>
    </xf>
    <xf numFmtId="172" fontId="29" fillId="0" borderId="93" xfId="0" applyNumberFormat="1" applyFont="1" applyFill="1" applyBorder="1" applyAlignment="1">
      <alignment horizontal="center" textRotation="90" wrapText="1"/>
    </xf>
    <xf numFmtId="0" fontId="28" fillId="0" borderId="94" xfId="0" applyNumberFormat="1" applyFont="1" applyFill="1" applyBorder="1" applyAlignment="1">
      <alignment horizontal="center" textRotation="90" wrapText="1"/>
    </xf>
    <xf numFmtId="0" fontId="29" fillId="0" borderId="93" xfId="0" applyFont="1" applyFill="1" applyBorder="1" applyAlignment="1">
      <alignment horizontal="center" wrapText="1"/>
    </xf>
    <xf numFmtId="0" fontId="51" fillId="0" borderId="96" xfId="0" applyFont="1" applyFill="1" applyBorder="1" applyAlignment="1">
      <alignment horizontal="center" textRotation="90" wrapText="1"/>
    </xf>
    <xf numFmtId="45" fontId="51" fillId="0" borderId="96" xfId="0" applyNumberFormat="1" applyFont="1" applyFill="1" applyBorder="1" applyAlignment="1">
      <alignment horizontal="center" textRotation="90" wrapText="1"/>
    </xf>
    <xf numFmtId="0" fontId="28" fillId="0" borderId="98" xfId="0" applyFont="1" applyFill="1" applyBorder="1" applyAlignment="1">
      <alignment horizontal="center" textRotation="90" wrapText="1"/>
    </xf>
    <xf numFmtId="0" fontId="28" fillId="0" borderId="96" xfId="0" applyFont="1" applyFill="1" applyBorder="1" applyAlignment="1">
      <alignment horizontal="center" textRotation="90" wrapText="1"/>
    </xf>
    <xf numFmtId="0" fontId="29" fillId="0" borderId="98" xfId="0" applyFont="1" applyFill="1" applyBorder="1" applyAlignment="1">
      <alignment horizontal="center" textRotation="90" wrapText="1"/>
    </xf>
    <xf numFmtId="0" fontId="29" fillId="0" borderId="96" xfId="0" applyFont="1" applyFill="1" applyBorder="1" applyAlignment="1">
      <alignment horizontal="center" textRotation="90" wrapText="1"/>
    </xf>
    <xf numFmtId="179" fontId="28" fillId="0" borderId="21" xfId="0" applyNumberFormat="1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right"/>
    </xf>
    <xf numFmtId="178" fontId="0" fillId="0" borderId="29" xfId="0" applyNumberFormat="1" applyFont="1" applyFill="1" applyBorder="1" applyAlignment="1">
      <alignment/>
    </xf>
    <xf numFmtId="21" fontId="0" fillId="0" borderId="0" xfId="0" applyNumberFormat="1" applyFont="1" applyFill="1" applyAlignment="1">
      <alignment/>
    </xf>
    <xf numFmtId="0" fontId="0" fillId="0" borderId="33" xfId="0" applyFont="1" applyFill="1" applyBorder="1" applyAlignment="1">
      <alignment/>
    </xf>
    <xf numFmtId="0" fontId="0" fillId="0" borderId="31" xfId="0" applyBorder="1" applyAlignment="1">
      <alignment wrapText="1"/>
    </xf>
    <xf numFmtId="0" fontId="0" fillId="0" borderId="33" xfId="0" applyBorder="1" applyAlignment="1">
      <alignment wrapText="1"/>
    </xf>
    <xf numFmtId="0" fontId="58" fillId="0" borderId="31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2" fontId="0" fillId="0" borderId="31" xfId="0" applyNumberFormat="1" applyBorder="1" applyAlignment="1">
      <alignment wrapText="1"/>
    </xf>
    <xf numFmtId="192" fontId="0" fillId="0" borderId="31" xfId="0" applyNumberFormat="1" applyBorder="1" applyAlignment="1">
      <alignment wrapText="1"/>
    </xf>
    <xf numFmtId="0" fontId="0" fillId="0" borderId="33" xfId="0" applyNumberFormat="1" applyFont="1" applyFill="1" applyBorder="1" applyAlignment="1">
      <alignment/>
    </xf>
    <xf numFmtId="45" fontId="0" fillId="0" borderId="33" xfId="0" applyNumberFormat="1" applyFont="1" applyFill="1" applyBorder="1" applyAlignment="1">
      <alignment/>
    </xf>
    <xf numFmtId="45" fontId="25" fillId="0" borderId="33" xfId="0" applyNumberFormat="1" applyFont="1" applyFill="1" applyBorder="1" applyAlignment="1">
      <alignment/>
    </xf>
    <xf numFmtId="0" fontId="25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45" fontId="0" fillId="0" borderId="35" xfId="0" applyNumberFormat="1" applyFont="1" applyFill="1" applyBorder="1" applyAlignment="1">
      <alignment/>
    </xf>
    <xf numFmtId="181" fontId="0" fillId="0" borderId="41" xfId="0" applyNumberFormat="1" applyFont="1" applyFill="1" applyBorder="1" applyAlignment="1">
      <alignment/>
    </xf>
    <xf numFmtId="181" fontId="26" fillId="0" borderId="32" xfId="0" applyNumberFormat="1" applyFont="1" applyFill="1" applyBorder="1" applyAlignment="1">
      <alignment horizontal="center"/>
    </xf>
    <xf numFmtId="181" fontId="0" fillId="0" borderId="30" xfId="0" applyNumberFormat="1" applyFont="1" applyFill="1" applyBorder="1" applyAlignment="1">
      <alignment/>
    </xf>
    <xf numFmtId="181" fontId="0" fillId="0" borderId="36" xfId="0" applyNumberFormat="1" applyFont="1" applyFill="1" applyBorder="1" applyAlignment="1">
      <alignment/>
    </xf>
    <xf numFmtId="181" fontId="26" fillId="0" borderId="30" xfId="0" applyNumberFormat="1" applyFont="1" applyFill="1" applyBorder="1" applyAlignment="1">
      <alignment horizontal="right"/>
    </xf>
    <xf numFmtId="0" fontId="0" fillId="0" borderId="36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26" fillId="0" borderId="85" xfId="0" applyNumberFormat="1" applyFont="1" applyFill="1" applyBorder="1" applyAlignment="1">
      <alignment horizontal="center"/>
    </xf>
    <xf numFmtId="196" fontId="26" fillId="0" borderId="85" xfId="0" applyNumberFormat="1" applyFont="1" applyFill="1" applyBorder="1" applyAlignment="1">
      <alignment horizontal="center"/>
    </xf>
    <xf numFmtId="10" fontId="26" fillId="0" borderId="86" xfId="0" applyNumberFormat="1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45" fontId="0" fillId="0" borderId="31" xfId="0" applyNumberFormat="1" applyFont="1" applyFill="1" applyBorder="1" applyAlignment="1">
      <alignment/>
    </xf>
    <xf numFmtId="45" fontId="25" fillId="0" borderId="31" xfId="0" applyNumberFormat="1" applyFont="1" applyFill="1" applyBorder="1" applyAlignment="1">
      <alignment/>
    </xf>
    <xf numFmtId="0" fontId="25" fillId="0" borderId="31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45" fontId="0" fillId="0" borderId="46" xfId="0" applyNumberFormat="1" applyFont="1" applyFill="1" applyBorder="1" applyAlignment="1">
      <alignment/>
    </xf>
    <xf numFmtId="181" fontId="0" fillId="0" borderId="40" xfId="0" applyNumberFormat="1" applyFont="1" applyFill="1" applyBorder="1" applyAlignment="1">
      <alignment/>
    </xf>
    <xf numFmtId="181" fontId="26" fillId="0" borderId="39" xfId="0" applyNumberFormat="1" applyFont="1" applyFill="1" applyBorder="1" applyAlignment="1">
      <alignment horizontal="center"/>
    </xf>
    <xf numFmtId="181" fontId="0" fillId="0" borderId="38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/>
    </xf>
    <xf numFmtId="10" fontId="26" fillId="0" borderId="31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96" fontId="26" fillId="0" borderId="30" xfId="0" applyNumberFormat="1" applyFont="1" applyFill="1" applyBorder="1" applyAlignment="1">
      <alignment horizontal="right"/>
    </xf>
    <xf numFmtId="196" fontId="26" fillId="0" borderId="39" xfId="0" applyNumberFormat="1" applyFont="1" applyFill="1" applyBorder="1" applyAlignment="1">
      <alignment horizontal="center"/>
    </xf>
    <xf numFmtId="181" fontId="14" fillId="0" borderId="40" xfId="55" applyNumberFormat="1" applyFont="1" applyFill="1" applyBorder="1">
      <alignment/>
      <protection/>
    </xf>
    <xf numFmtId="45" fontId="59" fillId="0" borderId="31" xfId="0" applyNumberFormat="1" applyFont="1" applyFill="1" applyBorder="1" applyAlignment="1">
      <alignment/>
    </xf>
    <xf numFmtId="21" fontId="0" fillId="0" borderId="31" xfId="0" applyNumberFormat="1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26" fillId="0" borderId="40" xfId="0" applyFont="1" applyFill="1" applyBorder="1" applyAlignment="1">
      <alignment horizontal="center"/>
    </xf>
    <xf numFmtId="0" fontId="32" fillId="0" borderId="46" xfId="0" applyFont="1" applyFill="1" applyBorder="1" applyAlignment="1">
      <alignment wrapText="1"/>
    </xf>
    <xf numFmtId="0" fontId="32" fillId="0" borderId="39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181" fontId="0" fillId="0" borderId="38" xfId="0" applyNumberFormat="1" applyFont="1" applyFill="1" applyBorder="1" applyAlignment="1">
      <alignment/>
    </xf>
    <xf numFmtId="0" fontId="0" fillId="0" borderId="45" xfId="0" applyNumberFormat="1" applyFont="1" applyFill="1" applyBorder="1" applyAlignment="1">
      <alignment/>
    </xf>
    <xf numFmtId="45" fontId="0" fillId="0" borderId="31" xfId="0" applyNumberFormat="1" applyFill="1" applyBorder="1" applyAlignment="1">
      <alignment/>
    </xf>
    <xf numFmtId="21" fontId="0" fillId="0" borderId="40" xfId="0" applyNumberFormat="1" applyFont="1" applyFill="1" applyBorder="1" applyAlignment="1">
      <alignment/>
    </xf>
    <xf numFmtId="21" fontId="0" fillId="0" borderId="38" xfId="0" applyNumberFormat="1" applyFont="1" applyFill="1" applyBorder="1" applyAlignment="1">
      <alignment/>
    </xf>
    <xf numFmtId="45" fontId="0" fillId="0" borderId="30" xfId="0" applyNumberFormat="1" applyFont="1" applyFill="1" applyBorder="1" applyAlignment="1">
      <alignment/>
    </xf>
    <xf numFmtId="21" fontId="0" fillId="0" borderId="36" xfId="0" applyNumberFormat="1" applyFont="1" applyFill="1" applyBorder="1" applyAlignment="1">
      <alignment/>
    </xf>
    <xf numFmtId="21" fontId="26" fillId="0" borderId="30" xfId="0" applyNumberFormat="1" applyFont="1" applyFill="1" applyBorder="1" applyAlignment="1">
      <alignment horizontal="right"/>
    </xf>
    <xf numFmtId="179" fontId="26" fillId="0" borderId="39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2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5" fontId="0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21" fontId="0" fillId="0" borderId="0" xfId="0" applyNumberFormat="1" applyFont="1" applyFill="1" applyBorder="1" applyAlignment="1">
      <alignment/>
    </xf>
    <xf numFmtId="45" fontId="0" fillId="0" borderId="0" xfId="0" applyNumberFormat="1" applyFont="1" applyFill="1" applyBorder="1" applyAlignment="1">
      <alignment/>
    </xf>
    <xf numFmtId="21" fontId="26" fillId="0" borderId="0" xfId="0" applyNumberFormat="1" applyFont="1" applyFill="1" applyBorder="1" applyAlignment="1">
      <alignment/>
    </xf>
    <xf numFmtId="179" fontId="26" fillId="0" borderId="0" xfId="0" applyNumberFormat="1" applyFont="1" applyFill="1" applyBorder="1" applyAlignment="1">
      <alignment/>
    </xf>
    <xf numFmtId="10" fontId="26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wrapText="1"/>
    </xf>
    <xf numFmtId="172" fontId="32" fillId="0" borderId="0" xfId="0" applyNumberFormat="1" applyFont="1" applyFill="1" applyAlignment="1">
      <alignment/>
    </xf>
    <xf numFmtId="45" fontId="32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45" fontId="25" fillId="0" borderId="0" xfId="0" applyNumberFormat="1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_короткая СЮТУР В" xfId="54"/>
    <cellStyle name="Обычный_Протокол" xfId="55"/>
    <cellStyle name="Обычный_Протокол ЛИЧКА_короткая_КРКондр2008 all fin" xfId="56"/>
    <cellStyle name="Обычный_СВОДНЫЙ КРКондр200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58;&#1054;&#1050;&#1054;&#1051;&#1067;%20&#1055;&#1057;&#1050;&#1060;&#1054;%20&#1048;%20&#1070;&#1060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rodov-pk\&#1087;&#1077;&#1088;&#1074;&#1077;&#1085;&#1089;&#1090;&#1074;&#1086;%20&#1102;&#1085;&#1080;&#1086;&#1088;&#1086;&#1074;%20&#1087;&#1103;&#1090;&#1080;&#1075;&#1086;&#1088;&#1089;&#1082;%202010\10.%20&#1055;&#1088;&#1086;&#1090;&#1086;&#1082;&#1086;&#1083;&#1099;%20&#1088;&#1077;&#1079;&#1091;&#1083;&#1100;&#1090;&#1072;&#1090;&#1086;&#1074;\&#1055;&#1088;&#1086;&#1090;&#1086;&#1082;&#1086;&#1083;&#1099;%20&#1055;&#1056;_&#1102;&#1085;&#1080;&#1086;&#1088;&#1099;_&#1087;&#1077;&#1096;&#1082;&#1072;_&#1055;&#1103;&#1090;_2010\&#1055;&#1088;&#1086;&#1090;&#1086;&#1082;&#1086;&#1083;%20&#1057;&#1042;&#1071;&#1047;&#1050;&#1048;%204%20&#1082;&#1083;&#1072;&#1089;&#1089;_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91;&#1073;&#1086;&#1082;%20&#1095;&#1072;&#1081;&#1082;&#1086;&#1074;&#1089;&#1082;&#1080;&#1081;%202009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rodov-pk\&#1087;&#1077;&#1088;&#1074;&#1077;&#1085;&#1089;&#1090;&#1074;&#1086;%20&#1102;&#1085;&#1080;&#1086;&#1088;&#1086;&#1074;%20&#1087;&#1103;&#1090;&#1080;&#1075;&#1086;&#1088;&#1089;&#1082;%202010\3.%20&#1052;&#1072;&#1085;&#1076;&#1072;&#1090;\&#1055;&#1056;&#1054;&#1058;&#1054;&#1050;&#1054;&#1051;%20&#1052;&#1040;&#1053;&#1044;&#1040;&#1058;&#1040;%20&#1086;&#1089;&#1085;\!&#1052;&#1072;&#1085;&#1076;&#1072;&#1090;%20_&#1055;&#1070;&#1060;&#1054;&#1070;_&#1055;&#1103;&#1090;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86;&#1088;&#1077;&#1074;&#1085;&#1086;&#1074;&#1072;&#1085;&#1080;&#1103;\&#1055;&#1077;&#1088;&#1074;&#1077;&#1085;&#1089;&#1090;&#1074;&#1086;%20&#1102;&#1085;&#1080;&#1086;&#1088;&#1086;&#1074;%20&#1055;&#1103;&#1090;&#1080;&#1075;&#1086;&#1088;&#1089;&#1082;%202010\10.%20&#1055;&#1088;&#1086;&#1090;&#1086;&#1082;&#1086;&#1083;&#1099;%20&#1088;&#1077;&#1079;&#1091;&#1083;&#1100;&#1090;&#1072;&#1090;&#1086;&#1074;\&#1074;%20&#1080;&#1085;&#1077;&#1090;\&#1055;&#1088;&#1086;&#1090;&#1086;&#1082;&#1086;&#1083;%20&#1050;&#1054;&#1052;&#1040;&#1053;&#1044;&#1067;%204%20&#1082;&#1083;&#1072;&#1089;&#1089;%20_&#1055;&#1056;&#1070;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язки лич-ком ПРЮ"/>
      <sheetName val=" Связки_СМ ПРЮ"/>
      <sheetName val=" ЛК ПРЮ"/>
      <sheetName val=" м ПРЮ"/>
      <sheetName val="Связки_ММ "/>
      <sheetName val=" ж ПРЮ "/>
      <sheetName val="МАНДАТ main ПР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Связки_СМ"/>
      <sheetName val="Связки_ММ"/>
      <sheetName val="Связки лич-ком"/>
      <sheetName val=" ОСН Связки_ММ "/>
      <sheetName val="ОСН Связки_СМ "/>
      <sheetName val="ОСН Связки лич-ком "/>
      <sheetName val="ММ_Универс"/>
      <sheetName val="СМ_Универс"/>
      <sheetName val="Универсиада"/>
    </sheetNames>
    <sheetDataSet>
      <sheetData sheetId="0">
        <row r="1">
          <cell r="A1" t="str">
            <v>Занятое
место</v>
          </cell>
          <cell r="B1" t="str">
            <v>Дистанция Личная короткая</v>
          </cell>
          <cell r="C1" t="str">
            <v>Дистанция Личная длинная</v>
          </cell>
          <cell r="D1" t="str">
            <v>Дистанция
Связки</v>
          </cell>
        </row>
        <row r="2">
          <cell r="A2">
            <v>1</v>
          </cell>
          <cell r="D2">
            <v>200</v>
          </cell>
        </row>
        <row r="3">
          <cell r="A3">
            <v>2</v>
          </cell>
          <cell r="D3">
            <v>180</v>
          </cell>
        </row>
        <row r="4">
          <cell r="A4">
            <v>3</v>
          </cell>
          <cell r="D4">
            <v>165</v>
          </cell>
        </row>
        <row r="5">
          <cell r="A5">
            <v>4</v>
          </cell>
          <cell r="D5">
            <v>150</v>
          </cell>
        </row>
        <row r="6">
          <cell r="A6">
            <v>5</v>
          </cell>
          <cell r="D6">
            <v>140</v>
          </cell>
        </row>
        <row r="7">
          <cell r="A7">
            <v>6</v>
          </cell>
          <cell r="D7">
            <v>130</v>
          </cell>
        </row>
        <row r="8">
          <cell r="A8">
            <v>7</v>
          </cell>
          <cell r="D8">
            <v>120</v>
          </cell>
        </row>
        <row r="9">
          <cell r="A9">
            <v>8</v>
          </cell>
          <cell r="D9">
            <v>112</v>
          </cell>
        </row>
        <row r="10">
          <cell r="A10">
            <v>9</v>
          </cell>
          <cell r="D10">
            <v>106</v>
          </cell>
        </row>
        <row r="11">
          <cell r="A11">
            <v>10</v>
          </cell>
          <cell r="D11">
            <v>100</v>
          </cell>
        </row>
        <row r="12">
          <cell r="A12">
            <v>11</v>
          </cell>
          <cell r="D12">
            <v>95</v>
          </cell>
        </row>
        <row r="13">
          <cell r="A13">
            <v>12</v>
          </cell>
          <cell r="D13">
            <v>90</v>
          </cell>
        </row>
        <row r="14">
          <cell r="A14">
            <v>13</v>
          </cell>
          <cell r="D14">
            <v>85</v>
          </cell>
        </row>
        <row r="15">
          <cell r="A15">
            <v>14</v>
          </cell>
          <cell r="D15">
            <v>80</v>
          </cell>
        </row>
        <row r="16">
          <cell r="A16">
            <v>15</v>
          </cell>
          <cell r="D16">
            <v>75</v>
          </cell>
        </row>
        <row r="17">
          <cell r="A17">
            <v>16</v>
          </cell>
          <cell r="D17">
            <v>71</v>
          </cell>
        </row>
        <row r="18">
          <cell r="A18">
            <v>17</v>
          </cell>
          <cell r="D18">
            <v>67</v>
          </cell>
        </row>
        <row r="19">
          <cell r="A19">
            <v>18</v>
          </cell>
          <cell r="D19">
            <v>63</v>
          </cell>
        </row>
        <row r="20">
          <cell r="A20">
            <v>19</v>
          </cell>
          <cell r="D20">
            <v>59</v>
          </cell>
        </row>
        <row r="21">
          <cell r="A21">
            <v>20</v>
          </cell>
          <cell r="D21">
            <v>55</v>
          </cell>
        </row>
        <row r="22">
          <cell r="A22">
            <v>21</v>
          </cell>
          <cell r="D22">
            <v>51</v>
          </cell>
        </row>
        <row r="23">
          <cell r="A23">
            <v>22</v>
          </cell>
          <cell r="D23">
            <v>47</v>
          </cell>
        </row>
        <row r="24">
          <cell r="A24">
            <v>23</v>
          </cell>
          <cell r="D24">
            <v>43</v>
          </cell>
        </row>
        <row r="25">
          <cell r="A25">
            <v>24</v>
          </cell>
          <cell r="D25">
            <v>39</v>
          </cell>
        </row>
        <row r="26">
          <cell r="A26">
            <v>25</v>
          </cell>
          <cell r="D26">
            <v>35</v>
          </cell>
        </row>
        <row r="27">
          <cell r="A27">
            <v>26</v>
          </cell>
          <cell r="D27">
            <v>32</v>
          </cell>
        </row>
        <row r="28">
          <cell r="A28">
            <v>27</v>
          </cell>
          <cell r="D28">
            <v>29</v>
          </cell>
        </row>
        <row r="29">
          <cell r="A29">
            <v>28</v>
          </cell>
          <cell r="D29">
            <v>26</v>
          </cell>
        </row>
        <row r="30">
          <cell r="A30">
            <v>29</v>
          </cell>
          <cell r="D30">
            <v>23</v>
          </cell>
        </row>
        <row r="31">
          <cell r="A31">
            <v>30</v>
          </cell>
          <cell r="D31">
            <v>20</v>
          </cell>
        </row>
        <row r="32">
          <cell r="A32">
            <v>31</v>
          </cell>
          <cell r="D32">
            <v>17</v>
          </cell>
        </row>
        <row r="33">
          <cell r="A33">
            <v>32</v>
          </cell>
          <cell r="D33">
            <v>14</v>
          </cell>
        </row>
        <row r="34">
          <cell r="A34">
            <v>33</v>
          </cell>
          <cell r="D34">
            <v>11</v>
          </cell>
        </row>
        <row r="35">
          <cell r="A35">
            <v>34</v>
          </cell>
          <cell r="D35">
            <v>8</v>
          </cell>
        </row>
        <row r="36">
          <cell r="A36">
            <v>35</v>
          </cell>
          <cell r="D36">
            <v>6</v>
          </cell>
        </row>
        <row r="37">
          <cell r="A37">
            <v>36</v>
          </cell>
          <cell r="D37">
            <v>4</v>
          </cell>
        </row>
        <row r="38">
          <cell r="A38">
            <v>37</v>
          </cell>
          <cell r="D38">
            <v>2</v>
          </cell>
        </row>
        <row r="39">
          <cell r="A39">
            <v>38</v>
          </cell>
          <cell r="D39">
            <v>1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МАНДАТ main"/>
      <sheetName val="Start личка"/>
      <sheetName val="DATA личка"/>
      <sheetName val="SI личка 4"/>
      <sheetName val="Start связки"/>
      <sheetName val="DATA связки"/>
      <sheetName val="SI связки"/>
      <sheetName val="Start группа"/>
      <sheetName val="DATA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ПЕРВЕНСТВО СКФО и ЮФО РОССИИ СРЕДИ ЮНИОРОВ ПО СПОРТИВНОМУ ТУРИЗМУ 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29 апреля-3 мая 2010 года</v>
          </cell>
          <cell r="K3" t="str">
            <v>Ставропольский край, г. Пятигорск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Печать"/>
      <sheetName val="Универсиада"/>
      <sheetName val="Сводный команды"/>
      <sheetName val="группа"/>
    </sheetNames>
    <sheetDataSet>
      <sheetData sheetId="0">
        <row r="1">
          <cell r="A1" t="str">
            <v>Место</v>
          </cell>
          <cell r="B1" t="str">
            <v>Личка короткая</v>
          </cell>
          <cell r="C1" t="str">
            <v>Личка длинная</v>
          </cell>
          <cell r="D1" t="str">
            <v>Связки</v>
          </cell>
          <cell r="E1" t="str">
            <v>Команда длинная</v>
          </cell>
        </row>
        <row r="2">
          <cell r="A2">
            <v>1</v>
          </cell>
          <cell r="E2">
            <v>400</v>
          </cell>
        </row>
        <row r="3">
          <cell r="A3">
            <v>2</v>
          </cell>
          <cell r="E3">
            <v>360</v>
          </cell>
        </row>
        <row r="4">
          <cell r="A4">
            <v>3</v>
          </cell>
          <cell r="E4">
            <v>330</v>
          </cell>
        </row>
        <row r="5">
          <cell r="A5">
            <v>4</v>
          </cell>
          <cell r="E5">
            <v>300</v>
          </cell>
        </row>
        <row r="6">
          <cell r="A6">
            <v>5</v>
          </cell>
          <cell r="E6">
            <v>280</v>
          </cell>
        </row>
        <row r="7">
          <cell r="A7">
            <v>6</v>
          </cell>
          <cell r="E7">
            <v>260</v>
          </cell>
        </row>
        <row r="8">
          <cell r="A8">
            <v>7</v>
          </cell>
          <cell r="E8">
            <v>240</v>
          </cell>
        </row>
        <row r="9">
          <cell r="A9">
            <v>8</v>
          </cell>
          <cell r="E9">
            <v>220</v>
          </cell>
        </row>
        <row r="10">
          <cell r="A10">
            <v>9</v>
          </cell>
          <cell r="E10">
            <v>210</v>
          </cell>
        </row>
        <row r="11">
          <cell r="A11">
            <v>10</v>
          </cell>
          <cell r="E11">
            <v>200</v>
          </cell>
        </row>
        <row r="12">
          <cell r="A12">
            <v>11</v>
          </cell>
          <cell r="E12">
            <v>190</v>
          </cell>
        </row>
        <row r="13">
          <cell r="A13">
            <v>12</v>
          </cell>
          <cell r="E13">
            <v>180</v>
          </cell>
        </row>
        <row r="14">
          <cell r="A14">
            <v>13</v>
          </cell>
          <cell r="E14">
            <v>170</v>
          </cell>
        </row>
        <row r="15">
          <cell r="A15">
            <v>14</v>
          </cell>
          <cell r="E15">
            <v>160</v>
          </cell>
        </row>
        <row r="16">
          <cell r="A16">
            <v>15</v>
          </cell>
          <cell r="E16">
            <v>150</v>
          </cell>
        </row>
        <row r="17">
          <cell r="A17">
            <v>16</v>
          </cell>
          <cell r="E17">
            <v>140</v>
          </cell>
        </row>
        <row r="18">
          <cell r="A18">
            <v>17</v>
          </cell>
          <cell r="E18">
            <v>130</v>
          </cell>
        </row>
        <row r="19">
          <cell r="A19">
            <v>18</v>
          </cell>
          <cell r="E19">
            <v>120</v>
          </cell>
        </row>
        <row r="20">
          <cell r="A20">
            <v>19</v>
          </cell>
          <cell r="E20">
            <v>110</v>
          </cell>
        </row>
        <row r="21">
          <cell r="A21">
            <v>20</v>
          </cell>
          <cell r="E21">
            <v>100</v>
          </cell>
        </row>
        <row r="22">
          <cell r="A22">
            <v>21</v>
          </cell>
          <cell r="E22">
            <v>92</v>
          </cell>
        </row>
        <row r="23">
          <cell r="A23">
            <v>22</v>
          </cell>
          <cell r="E23">
            <v>84</v>
          </cell>
        </row>
        <row r="24">
          <cell r="A24">
            <v>23</v>
          </cell>
          <cell r="E24">
            <v>76</v>
          </cell>
        </row>
        <row r="25">
          <cell r="A25">
            <v>24</v>
          </cell>
          <cell r="E25">
            <v>68</v>
          </cell>
        </row>
        <row r="26">
          <cell r="A26">
            <v>25</v>
          </cell>
          <cell r="E26">
            <v>60</v>
          </cell>
        </row>
        <row r="27">
          <cell r="A27">
            <v>26</v>
          </cell>
          <cell r="E27">
            <v>52</v>
          </cell>
        </row>
        <row r="28">
          <cell r="A28">
            <v>27</v>
          </cell>
          <cell r="E28">
            <v>44</v>
          </cell>
        </row>
        <row r="29">
          <cell r="A29">
            <v>28</v>
          </cell>
          <cell r="E29">
            <v>36</v>
          </cell>
        </row>
        <row r="30">
          <cell r="A30">
            <v>29</v>
          </cell>
          <cell r="E30">
            <v>28</v>
          </cell>
        </row>
        <row r="31">
          <cell r="A31">
            <v>30</v>
          </cell>
          <cell r="E31">
            <v>20</v>
          </cell>
        </row>
        <row r="32">
          <cell r="A32">
            <v>31</v>
          </cell>
          <cell r="E32">
            <v>15</v>
          </cell>
        </row>
        <row r="33">
          <cell r="A33">
            <v>32</v>
          </cell>
          <cell r="E33">
            <v>10</v>
          </cell>
        </row>
        <row r="34">
          <cell r="A34">
            <v>33</v>
          </cell>
          <cell r="E34">
            <v>5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3"/>
    <pageSetUpPr fitToPage="1"/>
  </sheetPr>
  <dimension ref="A1:AF22"/>
  <sheetViews>
    <sheetView zoomScale="70" zoomScaleNormal="70" zoomScalePageLayoutView="0" workbookViewId="0" topLeftCell="A1">
      <selection activeCell="D7" sqref="D7:D17"/>
    </sheetView>
  </sheetViews>
  <sheetFormatPr defaultColWidth="9.140625" defaultRowHeight="12.75" outlineLevelCol="1"/>
  <cols>
    <col min="1" max="1" width="4.8515625" style="0" customWidth="1"/>
    <col min="2" max="2" width="7.140625" style="0" bestFit="1" customWidth="1"/>
    <col min="3" max="3" width="27.421875" style="0" customWidth="1"/>
    <col min="4" max="4" width="35.7109375" style="0" customWidth="1"/>
    <col min="5" max="5" width="23.57421875" style="0" customWidth="1"/>
    <col min="6" max="6" width="22.140625" style="0" customWidth="1"/>
    <col min="7" max="7" width="6.7109375" style="0" customWidth="1"/>
    <col min="8" max="8" width="4.28125" style="0" customWidth="1" outlineLevel="1"/>
    <col min="9" max="10" width="4.28125" style="0" customWidth="1"/>
    <col min="11" max="11" width="7.7109375" style="0" customWidth="1"/>
    <col min="12" max="16" width="4.28125" style="0" hidden="1" customWidth="1" outlineLevel="1"/>
    <col min="17" max="17" width="4.421875" style="0" bestFit="1" customWidth="1" outlineLevel="1"/>
    <col min="18" max="18" width="8.7109375" style="257" customWidth="1"/>
    <col min="19" max="20" width="4.7109375" style="0" customWidth="1"/>
    <col min="21" max="22" width="4.28125" style="0" customWidth="1"/>
    <col min="23" max="30" width="4.28125" style="0" hidden="1" customWidth="1" outlineLevel="1"/>
    <col min="31" max="31" width="3.421875" style="0" hidden="1" customWidth="1" collapsed="1"/>
    <col min="32" max="32" width="3.57421875" style="0" customWidth="1"/>
  </cols>
  <sheetData>
    <row r="1" spans="1:32" ht="18">
      <c r="A1" s="390" t="str">
        <f>Shapka1</f>
        <v>ПЕРВЕНСТВО СКФО и ЮФО РОССИИ СРЕДИ ЮНИОРОВ ПО СПОРТИВНОМУ ТУРИЗМУ 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</row>
    <row r="2" spans="1:32" ht="15.75" thickBot="1">
      <c r="A2" s="391" t="str">
        <f>Shapka2</f>
        <v>(дисциплина – дистанции – пешеходные) 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</row>
    <row r="3" spans="1:32" ht="13.5" thickTop="1">
      <c r="A3" s="256" t="str">
        <f>ShapkaData</f>
        <v>29 апреля-3 мая 2010 года</v>
      </c>
      <c r="AE3" s="258"/>
      <c r="AF3" s="258" t="str">
        <f>ShapkaWhere</f>
        <v>Ставропольский край, г. Пятигорск</v>
      </c>
    </row>
    <row r="4" spans="1:32" ht="18.75" thickBot="1">
      <c r="A4" s="392" t="s">
        <v>232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</row>
    <row r="5" spans="1:32" ht="12.75">
      <c r="A5" s="393" t="s">
        <v>2</v>
      </c>
      <c r="B5" s="395" t="s">
        <v>233</v>
      </c>
      <c r="C5" s="397" t="s">
        <v>13</v>
      </c>
      <c r="D5" s="399" t="s">
        <v>234</v>
      </c>
      <c r="E5" s="397" t="s">
        <v>235</v>
      </c>
      <c r="F5" s="401" t="s">
        <v>15</v>
      </c>
      <c r="G5" s="403" t="s">
        <v>236</v>
      </c>
      <c r="H5" s="380" t="s">
        <v>237</v>
      </c>
      <c r="I5" s="381"/>
      <c r="J5" s="381"/>
      <c r="K5" s="381"/>
      <c r="L5" s="381"/>
      <c r="M5" s="381"/>
      <c r="N5" s="381"/>
      <c r="O5" s="381"/>
      <c r="P5" s="382"/>
      <c r="Q5" s="372" t="s">
        <v>238</v>
      </c>
      <c r="R5" s="383" t="s">
        <v>239</v>
      </c>
      <c r="S5" s="385" t="s">
        <v>10</v>
      </c>
      <c r="T5" s="386"/>
      <c r="U5" s="387" t="s">
        <v>240</v>
      </c>
      <c r="V5" s="387"/>
      <c r="W5" s="387"/>
      <c r="X5" s="387"/>
      <c r="Y5" s="387"/>
      <c r="Z5" s="387"/>
      <c r="AA5" s="387"/>
      <c r="AB5" s="387"/>
      <c r="AC5" s="387"/>
      <c r="AD5" s="387"/>
      <c r="AE5" s="388" t="s">
        <v>241</v>
      </c>
      <c r="AF5" s="372" t="s">
        <v>242</v>
      </c>
    </row>
    <row r="6" spans="1:32" ht="30" customHeight="1" thickBot="1">
      <c r="A6" s="394"/>
      <c r="B6" s="396"/>
      <c r="C6" s="398"/>
      <c r="D6" s="400"/>
      <c r="E6" s="398"/>
      <c r="F6" s="402"/>
      <c r="G6" s="404"/>
      <c r="H6" s="259" t="s">
        <v>39</v>
      </c>
      <c r="I6" s="260" t="s">
        <v>37</v>
      </c>
      <c r="J6" s="260">
        <v>1</v>
      </c>
      <c r="K6" s="260">
        <v>2</v>
      </c>
      <c r="L6" s="260">
        <v>3</v>
      </c>
      <c r="M6" s="260" t="s">
        <v>243</v>
      </c>
      <c r="N6" s="260" t="s">
        <v>244</v>
      </c>
      <c r="O6" s="260" t="s">
        <v>245</v>
      </c>
      <c r="P6" s="261" t="s">
        <v>246</v>
      </c>
      <c r="Q6" s="373"/>
      <c r="R6" s="384"/>
      <c r="S6" s="262" t="s">
        <v>247</v>
      </c>
      <c r="T6" s="263" t="s">
        <v>248</v>
      </c>
      <c r="U6" s="264" t="s">
        <v>249</v>
      </c>
      <c r="V6" s="265" t="s">
        <v>250</v>
      </c>
      <c r="W6" s="266" t="s">
        <v>251</v>
      </c>
      <c r="X6" s="266" t="s">
        <v>252</v>
      </c>
      <c r="Y6" s="265" t="s">
        <v>253</v>
      </c>
      <c r="Z6" s="267">
        <v>15</v>
      </c>
      <c r="AA6" s="267">
        <v>16</v>
      </c>
      <c r="AB6" s="267">
        <v>17</v>
      </c>
      <c r="AC6" s="267">
        <v>18</v>
      </c>
      <c r="AD6" s="268" t="s">
        <v>254</v>
      </c>
      <c r="AE6" s="389"/>
      <c r="AF6" s="373"/>
    </row>
    <row r="7" spans="1:32" s="280" customFormat="1" ht="19.5">
      <c r="A7" s="269">
        <v>1</v>
      </c>
      <c r="B7" s="270">
        <v>401</v>
      </c>
      <c r="C7" s="271" t="s">
        <v>126</v>
      </c>
      <c r="D7" s="272" t="s">
        <v>259</v>
      </c>
      <c r="E7" s="271" t="s">
        <v>42</v>
      </c>
      <c r="F7" s="273" t="s">
        <v>127</v>
      </c>
      <c r="G7" s="274">
        <v>4</v>
      </c>
      <c r="H7" s="270">
        <v>0</v>
      </c>
      <c r="I7" s="275">
        <v>0</v>
      </c>
      <c r="J7" s="275">
        <v>0</v>
      </c>
      <c r="K7" s="275">
        <v>4</v>
      </c>
      <c r="L7" s="275">
        <v>0</v>
      </c>
      <c r="M7" s="275">
        <v>0</v>
      </c>
      <c r="N7" s="275">
        <v>0</v>
      </c>
      <c r="O7" s="275">
        <v>0</v>
      </c>
      <c r="P7" s="276">
        <v>0</v>
      </c>
      <c r="Q7" s="274">
        <f aca="true" t="shared" si="0" ref="Q7:Q17">(H7*100+I7*30+J7*10+K7*3+L7*1+M7*1+N7*0.3+O7*0.1)</f>
        <v>12</v>
      </c>
      <c r="R7" s="277">
        <f aca="true" t="shared" si="1" ref="R7:R17">IF(Q7=0,0,Q7/G7*4)</f>
        <v>12</v>
      </c>
      <c r="S7" s="278">
        <v>3</v>
      </c>
      <c r="T7" s="279">
        <v>1</v>
      </c>
      <c r="U7" s="270">
        <v>4</v>
      </c>
      <c r="V7" s="275">
        <v>0</v>
      </c>
      <c r="W7" s="275">
        <v>0</v>
      </c>
      <c r="X7" s="275">
        <v>0</v>
      </c>
      <c r="Y7" s="275">
        <v>0</v>
      </c>
      <c r="Z7" s="275">
        <v>0</v>
      </c>
      <c r="AA7" s="275">
        <v>0</v>
      </c>
      <c r="AB7" s="275">
        <v>0</v>
      </c>
      <c r="AC7" s="275">
        <v>0</v>
      </c>
      <c r="AD7" s="276">
        <v>0</v>
      </c>
      <c r="AE7" s="274"/>
      <c r="AF7" s="274"/>
    </row>
    <row r="8" spans="1:32" s="280" customFormat="1" ht="21" customHeight="1">
      <c r="A8" s="281">
        <v>2</v>
      </c>
      <c r="B8" s="282">
        <v>402</v>
      </c>
      <c r="C8" s="283" t="s">
        <v>101</v>
      </c>
      <c r="D8" s="284" t="s">
        <v>260</v>
      </c>
      <c r="E8" s="283" t="s">
        <v>40</v>
      </c>
      <c r="F8" s="285" t="s">
        <v>102</v>
      </c>
      <c r="G8" s="286">
        <v>3</v>
      </c>
      <c r="H8" s="282">
        <v>0</v>
      </c>
      <c r="I8" s="287">
        <v>0</v>
      </c>
      <c r="J8" s="287">
        <v>2</v>
      </c>
      <c r="K8" s="287">
        <v>1</v>
      </c>
      <c r="L8" s="287">
        <v>0</v>
      </c>
      <c r="M8" s="287">
        <v>0</v>
      </c>
      <c r="N8" s="287">
        <v>0</v>
      </c>
      <c r="O8" s="287">
        <v>0</v>
      </c>
      <c r="P8" s="288">
        <v>0</v>
      </c>
      <c r="Q8" s="286">
        <f t="shared" si="0"/>
        <v>23</v>
      </c>
      <c r="R8" s="289">
        <f t="shared" si="1"/>
        <v>30.666666666666668</v>
      </c>
      <c r="S8" s="290">
        <v>3</v>
      </c>
      <c r="T8" s="291">
        <v>0</v>
      </c>
      <c r="U8" s="282">
        <v>3</v>
      </c>
      <c r="V8" s="287">
        <v>0</v>
      </c>
      <c r="W8" s="287">
        <v>0</v>
      </c>
      <c r="X8" s="287">
        <v>0</v>
      </c>
      <c r="Y8" s="287">
        <v>0</v>
      </c>
      <c r="Z8" s="287">
        <v>0</v>
      </c>
      <c r="AA8" s="287">
        <v>0</v>
      </c>
      <c r="AB8" s="287">
        <v>0</v>
      </c>
      <c r="AC8" s="287">
        <v>0</v>
      </c>
      <c r="AD8" s="288">
        <v>0</v>
      </c>
      <c r="AE8" s="286"/>
      <c r="AF8" s="286"/>
    </row>
    <row r="9" spans="1:32" s="280" customFormat="1" ht="29.25">
      <c r="A9" s="281">
        <v>3</v>
      </c>
      <c r="B9" s="282">
        <v>403</v>
      </c>
      <c r="C9" s="283" t="s">
        <v>67</v>
      </c>
      <c r="D9" s="284" t="s">
        <v>261</v>
      </c>
      <c r="E9" s="283" t="s">
        <v>68</v>
      </c>
      <c r="F9" s="285" t="s">
        <v>130</v>
      </c>
      <c r="G9" s="286">
        <v>6</v>
      </c>
      <c r="H9" s="282">
        <v>0</v>
      </c>
      <c r="I9" s="287">
        <v>0</v>
      </c>
      <c r="J9" s="287">
        <v>3</v>
      </c>
      <c r="K9" s="287">
        <v>3</v>
      </c>
      <c r="L9" s="287">
        <v>0</v>
      </c>
      <c r="M9" s="287">
        <v>0</v>
      </c>
      <c r="N9" s="287">
        <v>0</v>
      </c>
      <c r="O9" s="287">
        <v>0</v>
      </c>
      <c r="P9" s="288">
        <v>0</v>
      </c>
      <c r="Q9" s="286">
        <f t="shared" si="0"/>
        <v>39</v>
      </c>
      <c r="R9" s="289">
        <f t="shared" si="1"/>
        <v>26</v>
      </c>
      <c r="S9" s="290">
        <v>5</v>
      </c>
      <c r="T9" s="291">
        <v>1</v>
      </c>
      <c r="U9" s="282">
        <v>3</v>
      </c>
      <c r="V9" s="287">
        <v>3</v>
      </c>
      <c r="W9" s="287">
        <v>0</v>
      </c>
      <c r="X9" s="287">
        <v>0</v>
      </c>
      <c r="Y9" s="287">
        <v>0</v>
      </c>
      <c r="Z9" s="287">
        <v>0</v>
      </c>
      <c r="AA9" s="287">
        <v>0</v>
      </c>
      <c r="AB9" s="287">
        <v>0</v>
      </c>
      <c r="AC9" s="287">
        <v>0</v>
      </c>
      <c r="AD9" s="288">
        <v>0</v>
      </c>
      <c r="AE9" s="286"/>
      <c r="AF9" s="286"/>
    </row>
    <row r="10" spans="1:32" s="280" customFormat="1" ht="29.25">
      <c r="A10" s="281">
        <v>4</v>
      </c>
      <c r="B10" s="282">
        <v>404</v>
      </c>
      <c r="C10" s="283" t="s">
        <v>90</v>
      </c>
      <c r="D10" s="284" t="s">
        <v>262</v>
      </c>
      <c r="E10" s="283" t="s">
        <v>40</v>
      </c>
      <c r="F10" s="285" t="s">
        <v>41</v>
      </c>
      <c r="G10" s="286">
        <v>6</v>
      </c>
      <c r="H10" s="282">
        <v>0</v>
      </c>
      <c r="I10" s="287">
        <v>1</v>
      </c>
      <c r="J10" s="287">
        <v>3</v>
      </c>
      <c r="K10" s="287">
        <v>2</v>
      </c>
      <c r="L10" s="287">
        <v>0</v>
      </c>
      <c r="M10" s="287">
        <v>0</v>
      </c>
      <c r="N10" s="287">
        <v>0</v>
      </c>
      <c r="O10" s="287">
        <v>0</v>
      </c>
      <c r="P10" s="288">
        <v>0</v>
      </c>
      <c r="Q10" s="286">
        <f t="shared" si="0"/>
        <v>66</v>
      </c>
      <c r="R10" s="289">
        <f t="shared" si="1"/>
        <v>44</v>
      </c>
      <c r="S10" s="290">
        <v>5</v>
      </c>
      <c r="T10" s="291">
        <v>1</v>
      </c>
      <c r="U10" s="282">
        <v>4</v>
      </c>
      <c r="V10" s="287">
        <v>2</v>
      </c>
      <c r="W10" s="287">
        <v>0</v>
      </c>
      <c r="X10" s="287">
        <v>0</v>
      </c>
      <c r="Y10" s="287">
        <v>0</v>
      </c>
      <c r="Z10" s="287">
        <v>0</v>
      </c>
      <c r="AA10" s="287">
        <v>0</v>
      </c>
      <c r="AB10" s="287">
        <v>0</v>
      </c>
      <c r="AC10" s="287">
        <v>0</v>
      </c>
      <c r="AD10" s="288">
        <v>0</v>
      </c>
      <c r="AE10" s="286"/>
      <c r="AF10" s="286"/>
    </row>
    <row r="11" spans="1:32" s="280" customFormat="1" ht="19.5">
      <c r="A11" s="281">
        <v>5</v>
      </c>
      <c r="B11" s="282">
        <v>406</v>
      </c>
      <c r="C11" s="283" t="s">
        <v>85</v>
      </c>
      <c r="D11" s="284" t="s">
        <v>263</v>
      </c>
      <c r="E11" s="283" t="s">
        <v>86</v>
      </c>
      <c r="F11" s="285" t="s">
        <v>87</v>
      </c>
      <c r="G11" s="286">
        <v>4</v>
      </c>
      <c r="H11" s="282">
        <v>0</v>
      </c>
      <c r="I11" s="287">
        <v>1</v>
      </c>
      <c r="J11" s="287">
        <v>3</v>
      </c>
      <c r="K11" s="287">
        <v>0</v>
      </c>
      <c r="L11" s="287">
        <v>0</v>
      </c>
      <c r="M11" s="287">
        <v>0</v>
      </c>
      <c r="N11" s="287">
        <v>0</v>
      </c>
      <c r="O11" s="287">
        <v>0</v>
      </c>
      <c r="P11" s="288">
        <v>0</v>
      </c>
      <c r="Q11" s="286">
        <f t="shared" si="0"/>
        <v>60</v>
      </c>
      <c r="R11" s="289">
        <f t="shared" si="1"/>
        <v>60</v>
      </c>
      <c r="S11" s="290">
        <v>3</v>
      </c>
      <c r="T11" s="291">
        <v>1</v>
      </c>
      <c r="U11" s="282">
        <v>2</v>
      </c>
      <c r="V11" s="287">
        <v>2</v>
      </c>
      <c r="W11" s="287">
        <v>0</v>
      </c>
      <c r="X11" s="287">
        <v>0</v>
      </c>
      <c r="Y11" s="287">
        <v>0</v>
      </c>
      <c r="Z11" s="287">
        <v>0</v>
      </c>
      <c r="AA11" s="287">
        <v>0</v>
      </c>
      <c r="AB11" s="287">
        <v>0</v>
      </c>
      <c r="AC11" s="287">
        <v>0</v>
      </c>
      <c r="AD11" s="288">
        <v>0</v>
      </c>
      <c r="AE11" s="286"/>
      <c r="AF11" s="286"/>
    </row>
    <row r="12" spans="1:32" s="280" customFormat="1" ht="19.5">
      <c r="A12" s="281">
        <v>6</v>
      </c>
      <c r="B12" s="282">
        <v>407</v>
      </c>
      <c r="C12" s="283" t="s">
        <v>77</v>
      </c>
      <c r="D12" s="284" t="s">
        <v>264</v>
      </c>
      <c r="E12" s="283" t="s">
        <v>78</v>
      </c>
      <c r="F12" s="285" t="s">
        <v>79</v>
      </c>
      <c r="G12" s="286">
        <v>4</v>
      </c>
      <c r="H12" s="282">
        <v>0</v>
      </c>
      <c r="I12" s="287">
        <v>1</v>
      </c>
      <c r="J12" s="287">
        <v>2</v>
      </c>
      <c r="K12" s="287">
        <v>1</v>
      </c>
      <c r="L12" s="287">
        <v>0</v>
      </c>
      <c r="M12" s="287">
        <v>0</v>
      </c>
      <c r="N12" s="287">
        <v>0</v>
      </c>
      <c r="O12" s="287">
        <v>0</v>
      </c>
      <c r="P12" s="288">
        <v>0</v>
      </c>
      <c r="Q12" s="286">
        <f t="shared" si="0"/>
        <v>53</v>
      </c>
      <c r="R12" s="289">
        <f t="shared" si="1"/>
        <v>53</v>
      </c>
      <c r="S12" s="290">
        <v>3</v>
      </c>
      <c r="T12" s="291">
        <v>1</v>
      </c>
      <c r="U12" s="282">
        <v>2</v>
      </c>
      <c r="V12" s="287">
        <v>2</v>
      </c>
      <c r="W12" s="287">
        <v>0</v>
      </c>
      <c r="X12" s="287">
        <v>0</v>
      </c>
      <c r="Y12" s="287">
        <v>0</v>
      </c>
      <c r="Z12" s="287">
        <v>0</v>
      </c>
      <c r="AA12" s="287">
        <v>0</v>
      </c>
      <c r="AB12" s="287">
        <v>0</v>
      </c>
      <c r="AC12" s="287">
        <v>0</v>
      </c>
      <c r="AD12" s="288">
        <v>0</v>
      </c>
      <c r="AE12" s="286"/>
      <c r="AF12" s="286"/>
    </row>
    <row r="13" spans="1:32" s="280" customFormat="1" ht="21" customHeight="1">
      <c r="A13" s="281">
        <v>7</v>
      </c>
      <c r="B13" s="282">
        <v>409</v>
      </c>
      <c r="C13" s="283" t="s">
        <v>82</v>
      </c>
      <c r="D13" s="284" t="s">
        <v>265</v>
      </c>
      <c r="E13" s="283" t="s">
        <v>42</v>
      </c>
      <c r="F13" s="285" t="s">
        <v>43</v>
      </c>
      <c r="G13" s="286">
        <v>2</v>
      </c>
      <c r="H13" s="282">
        <v>0</v>
      </c>
      <c r="I13" s="287">
        <v>0</v>
      </c>
      <c r="J13" s="287">
        <v>2</v>
      </c>
      <c r="K13" s="287">
        <v>0</v>
      </c>
      <c r="L13" s="287">
        <v>0</v>
      </c>
      <c r="M13" s="287">
        <v>0</v>
      </c>
      <c r="N13" s="287">
        <v>0</v>
      </c>
      <c r="O13" s="287">
        <v>0</v>
      </c>
      <c r="P13" s="288">
        <v>0</v>
      </c>
      <c r="Q13" s="286">
        <f t="shared" si="0"/>
        <v>20</v>
      </c>
      <c r="R13" s="289">
        <f t="shared" si="1"/>
        <v>40</v>
      </c>
      <c r="S13" s="290">
        <v>1</v>
      </c>
      <c r="T13" s="291">
        <v>1</v>
      </c>
      <c r="U13" s="282">
        <v>2</v>
      </c>
      <c r="V13" s="287">
        <v>0</v>
      </c>
      <c r="W13" s="287">
        <v>0</v>
      </c>
      <c r="X13" s="287">
        <v>0</v>
      </c>
      <c r="Y13" s="287">
        <v>0</v>
      </c>
      <c r="Z13" s="287">
        <v>0</v>
      </c>
      <c r="AA13" s="287">
        <v>0</v>
      </c>
      <c r="AB13" s="287">
        <v>0</v>
      </c>
      <c r="AC13" s="287">
        <v>0</v>
      </c>
      <c r="AD13" s="288">
        <v>0</v>
      </c>
      <c r="AE13" s="286"/>
      <c r="AF13" s="286"/>
    </row>
    <row r="14" spans="1:32" s="280" customFormat="1" ht="19.5">
      <c r="A14" s="281">
        <v>8</v>
      </c>
      <c r="B14" s="282">
        <v>410</v>
      </c>
      <c r="C14" s="283" t="s">
        <v>144</v>
      </c>
      <c r="D14" s="284" t="s">
        <v>266</v>
      </c>
      <c r="E14" s="283" t="s">
        <v>78</v>
      </c>
      <c r="F14" s="285" t="s">
        <v>145</v>
      </c>
      <c r="G14" s="286">
        <v>5</v>
      </c>
      <c r="H14" s="282">
        <v>0</v>
      </c>
      <c r="I14" s="287">
        <v>1</v>
      </c>
      <c r="J14" s="287">
        <v>2</v>
      </c>
      <c r="K14" s="287">
        <v>2</v>
      </c>
      <c r="L14" s="287">
        <v>0</v>
      </c>
      <c r="M14" s="287">
        <v>0</v>
      </c>
      <c r="N14" s="287">
        <v>0</v>
      </c>
      <c r="O14" s="287">
        <v>0</v>
      </c>
      <c r="P14" s="288">
        <v>0</v>
      </c>
      <c r="Q14" s="286">
        <f t="shared" si="0"/>
        <v>56</v>
      </c>
      <c r="R14" s="289">
        <f t="shared" si="1"/>
        <v>44.8</v>
      </c>
      <c r="S14" s="290">
        <v>3</v>
      </c>
      <c r="T14" s="291">
        <v>2</v>
      </c>
      <c r="U14" s="282">
        <v>2</v>
      </c>
      <c r="V14" s="287">
        <v>3</v>
      </c>
      <c r="W14" s="287">
        <v>0</v>
      </c>
      <c r="X14" s="287">
        <v>0</v>
      </c>
      <c r="Y14" s="287">
        <v>0</v>
      </c>
      <c r="Z14" s="287">
        <v>0</v>
      </c>
      <c r="AA14" s="287">
        <v>0</v>
      </c>
      <c r="AB14" s="287">
        <v>0</v>
      </c>
      <c r="AC14" s="287">
        <v>0</v>
      </c>
      <c r="AD14" s="288">
        <v>0</v>
      </c>
      <c r="AE14" s="286"/>
      <c r="AF14" s="286"/>
    </row>
    <row r="15" spans="1:32" s="280" customFormat="1" ht="20.25" customHeight="1">
      <c r="A15" s="281">
        <v>9</v>
      </c>
      <c r="B15" s="282">
        <v>411</v>
      </c>
      <c r="C15" s="283" t="s">
        <v>162</v>
      </c>
      <c r="D15" s="284" t="s">
        <v>161</v>
      </c>
      <c r="E15" s="283" t="s">
        <v>40</v>
      </c>
      <c r="F15" s="285" t="s">
        <v>38</v>
      </c>
      <c r="G15" s="286">
        <v>1</v>
      </c>
      <c r="H15" s="282">
        <v>0</v>
      </c>
      <c r="I15" s="287">
        <v>0</v>
      </c>
      <c r="J15" s="287">
        <v>1</v>
      </c>
      <c r="K15" s="287">
        <v>0</v>
      </c>
      <c r="L15" s="287">
        <v>0</v>
      </c>
      <c r="M15" s="287">
        <v>0</v>
      </c>
      <c r="N15" s="287">
        <v>0</v>
      </c>
      <c r="O15" s="287">
        <v>0</v>
      </c>
      <c r="P15" s="288">
        <v>0</v>
      </c>
      <c r="Q15" s="286">
        <f t="shared" si="0"/>
        <v>10</v>
      </c>
      <c r="R15" s="289">
        <f t="shared" si="1"/>
        <v>40</v>
      </c>
      <c r="S15" s="290">
        <v>0</v>
      </c>
      <c r="T15" s="291">
        <v>1</v>
      </c>
      <c r="U15" s="282">
        <v>1</v>
      </c>
      <c r="V15" s="287">
        <v>0</v>
      </c>
      <c r="W15" s="287">
        <v>0</v>
      </c>
      <c r="X15" s="287">
        <v>0</v>
      </c>
      <c r="Y15" s="287">
        <v>0</v>
      </c>
      <c r="Z15" s="287">
        <v>0</v>
      </c>
      <c r="AA15" s="287">
        <v>0</v>
      </c>
      <c r="AB15" s="287">
        <v>0</v>
      </c>
      <c r="AC15" s="287">
        <v>0</v>
      </c>
      <c r="AD15" s="288">
        <v>0</v>
      </c>
      <c r="AE15" s="286"/>
      <c r="AF15" s="286"/>
    </row>
    <row r="16" spans="1:32" s="280" customFormat="1" ht="19.5">
      <c r="A16" s="281">
        <v>10</v>
      </c>
      <c r="B16" s="282">
        <v>412</v>
      </c>
      <c r="C16" s="283" t="s">
        <v>107</v>
      </c>
      <c r="D16" s="284" t="s">
        <v>267</v>
      </c>
      <c r="E16" s="283" t="s">
        <v>40</v>
      </c>
      <c r="F16" s="285" t="s">
        <v>108</v>
      </c>
      <c r="G16" s="286">
        <v>4</v>
      </c>
      <c r="H16" s="282">
        <v>0</v>
      </c>
      <c r="I16" s="287">
        <v>1</v>
      </c>
      <c r="J16" s="287">
        <v>3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8">
        <v>0</v>
      </c>
      <c r="Q16" s="286">
        <f t="shared" si="0"/>
        <v>60</v>
      </c>
      <c r="R16" s="289">
        <f t="shared" si="1"/>
        <v>60</v>
      </c>
      <c r="S16" s="290">
        <v>3</v>
      </c>
      <c r="T16" s="291">
        <v>1</v>
      </c>
      <c r="U16" s="282">
        <v>4</v>
      </c>
      <c r="V16" s="287">
        <v>0</v>
      </c>
      <c r="W16" s="287">
        <v>0</v>
      </c>
      <c r="X16" s="287">
        <v>0</v>
      </c>
      <c r="Y16" s="287">
        <v>0</v>
      </c>
      <c r="Z16" s="287">
        <v>0</v>
      </c>
      <c r="AA16" s="287">
        <v>0</v>
      </c>
      <c r="AB16" s="287">
        <v>0</v>
      </c>
      <c r="AC16" s="287">
        <v>0</v>
      </c>
      <c r="AD16" s="288">
        <v>0</v>
      </c>
      <c r="AE16" s="286"/>
      <c r="AF16" s="286"/>
    </row>
    <row r="17" spans="1:32" s="280" customFormat="1" ht="20.25" thickBot="1">
      <c r="A17" s="292">
        <v>11</v>
      </c>
      <c r="B17" s="293">
        <v>413</v>
      </c>
      <c r="C17" s="294" t="s">
        <v>98</v>
      </c>
      <c r="D17" s="295" t="s">
        <v>268</v>
      </c>
      <c r="E17" s="294" t="s">
        <v>86</v>
      </c>
      <c r="F17" s="296" t="s">
        <v>87</v>
      </c>
      <c r="G17" s="297">
        <v>5</v>
      </c>
      <c r="H17" s="293">
        <v>0</v>
      </c>
      <c r="I17" s="298">
        <v>0</v>
      </c>
      <c r="J17" s="298">
        <v>2</v>
      </c>
      <c r="K17" s="298">
        <v>3</v>
      </c>
      <c r="L17" s="298">
        <v>0</v>
      </c>
      <c r="M17" s="298">
        <v>0</v>
      </c>
      <c r="N17" s="298">
        <v>0</v>
      </c>
      <c r="O17" s="298">
        <v>0</v>
      </c>
      <c r="P17" s="299">
        <v>0</v>
      </c>
      <c r="Q17" s="297">
        <f t="shared" si="0"/>
        <v>29</v>
      </c>
      <c r="R17" s="300">
        <f t="shared" si="1"/>
        <v>23.2</v>
      </c>
      <c r="S17" s="301">
        <v>4</v>
      </c>
      <c r="T17" s="292">
        <v>1</v>
      </c>
      <c r="U17" s="293">
        <v>5</v>
      </c>
      <c r="V17" s="298">
        <v>0</v>
      </c>
      <c r="W17" s="298">
        <v>0</v>
      </c>
      <c r="X17" s="298">
        <v>0</v>
      </c>
      <c r="Y17" s="298">
        <v>0</v>
      </c>
      <c r="Z17" s="298">
        <v>0</v>
      </c>
      <c r="AA17" s="298">
        <v>0</v>
      </c>
      <c r="AB17" s="298">
        <v>0</v>
      </c>
      <c r="AC17" s="298">
        <v>0</v>
      </c>
      <c r="AD17" s="299">
        <v>0</v>
      </c>
      <c r="AE17" s="297"/>
      <c r="AF17" s="297"/>
    </row>
    <row r="18" spans="2:32" ht="13.5" hidden="1" thickBot="1">
      <c r="B18" s="374" t="s">
        <v>255</v>
      </c>
      <c r="C18" s="375"/>
      <c r="D18" s="375"/>
      <c r="E18" s="375"/>
      <c r="F18" s="376"/>
      <c r="G18" s="302">
        <f aca="true" t="shared" si="2" ref="G18:AD18">SUMIF($AE7:$AE17,"да",G7:G17)</f>
        <v>0</v>
      </c>
      <c r="H18" s="303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 t="shared" si="2"/>
        <v>0</v>
      </c>
      <c r="N18" s="304">
        <f t="shared" si="2"/>
        <v>0</v>
      </c>
      <c r="O18" s="304">
        <f t="shared" si="2"/>
        <v>0</v>
      </c>
      <c r="P18" s="305">
        <f t="shared" si="2"/>
        <v>0</v>
      </c>
      <c r="Q18" s="302">
        <f t="shared" si="2"/>
        <v>0</v>
      </c>
      <c r="R18" s="306">
        <f t="shared" si="2"/>
        <v>0</v>
      </c>
      <c r="S18" s="307">
        <f t="shared" si="2"/>
        <v>0</v>
      </c>
      <c r="T18" s="308">
        <f t="shared" si="2"/>
        <v>0</v>
      </c>
      <c r="U18" s="303">
        <f t="shared" si="2"/>
        <v>0</v>
      </c>
      <c r="V18" s="304">
        <f t="shared" si="2"/>
        <v>0</v>
      </c>
      <c r="W18" s="304">
        <f t="shared" si="2"/>
        <v>0</v>
      </c>
      <c r="X18" s="304">
        <f t="shared" si="2"/>
        <v>0</v>
      </c>
      <c r="Y18" s="304">
        <f t="shared" si="2"/>
        <v>0</v>
      </c>
      <c r="Z18" s="304">
        <f t="shared" si="2"/>
        <v>0</v>
      </c>
      <c r="AA18" s="304">
        <f t="shared" si="2"/>
        <v>0</v>
      </c>
      <c r="AB18" s="304">
        <f t="shared" si="2"/>
        <v>0</v>
      </c>
      <c r="AC18" s="304">
        <f t="shared" si="2"/>
        <v>0</v>
      </c>
      <c r="AD18" s="305">
        <f t="shared" si="2"/>
        <v>0</v>
      </c>
      <c r="AE18" s="302">
        <f>COUNTIF(AE7:AE17,"да")</f>
        <v>0</v>
      </c>
      <c r="AF18" s="309"/>
    </row>
    <row r="19" spans="2:32" ht="13.5" thickBot="1">
      <c r="B19" s="377" t="s">
        <v>256</v>
      </c>
      <c r="C19" s="378"/>
      <c r="D19" s="378"/>
      <c r="E19" s="378"/>
      <c r="F19" s="379"/>
      <c r="G19" s="310">
        <f aca="true" t="shared" si="3" ref="G19:AD19">SUM(G7:G17)</f>
        <v>44</v>
      </c>
      <c r="H19" s="311">
        <f t="shared" si="3"/>
        <v>0</v>
      </c>
      <c r="I19" s="312">
        <f t="shared" si="3"/>
        <v>5</v>
      </c>
      <c r="J19" s="312">
        <f t="shared" si="3"/>
        <v>23</v>
      </c>
      <c r="K19" s="312">
        <f t="shared" si="3"/>
        <v>16</v>
      </c>
      <c r="L19" s="312">
        <f t="shared" si="3"/>
        <v>0</v>
      </c>
      <c r="M19" s="312">
        <f t="shared" si="3"/>
        <v>0</v>
      </c>
      <c r="N19" s="312">
        <f t="shared" si="3"/>
        <v>0</v>
      </c>
      <c r="O19" s="312">
        <f t="shared" si="3"/>
        <v>0</v>
      </c>
      <c r="P19" s="313">
        <f t="shared" si="3"/>
        <v>0</v>
      </c>
      <c r="Q19" s="310">
        <f t="shared" si="3"/>
        <v>428</v>
      </c>
      <c r="R19" s="314">
        <f t="shared" si="3"/>
        <v>433.6666666666667</v>
      </c>
      <c r="S19" s="315">
        <f t="shared" si="3"/>
        <v>33</v>
      </c>
      <c r="T19" s="316">
        <f t="shared" si="3"/>
        <v>11</v>
      </c>
      <c r="U19" s="311">
        <f t="shared" si="3"/>
        <v>32</v>
      </c>
      <c r="V19" s="312">
        <f t="shared" si="3"/>
        <v>12</v>
      </c>
      <c r="W19" s="312">
        <f t="shared" si="3"/>
        <v>0</v>
      </c>
      <c r="X19" s="312">
        <f t="shared" si="3"/>
        <v>0</v>
      </c>
      <c r="Y19" s="312">
        <f t="shared" si="3"/>
        <v>0</v>
      </c>
      <c r="Z19" s="312">
        <f t="shared" si="3"/>
        <v>0</v>
      </c>
      <c r="AA19" s="312">
        <f t="shared" si="3"/>
        <v>0</v>
      </c>
      <c r="AB19" s="312">
        <f t="shared" si="3"/>
        <v>0</v>
      </c>
      <c r="AC19" s="312">
        <f t="shared" si="3"/>
        <v>0</v>
      </c>
      <c r="AD19" s="313">
        <f t="shared" si="3"/>
        <v>0</v>
      </c>
      <c r="AE19" s="310">
        <f>COUNTIF(AE7:AE17,"да")</f>
        <v>0</v>
      </c>
      <c r="AF19" s="317"/>
    </row>
    <row r="21" ht="15">
      <c r="A21" s="318" t="s">
        <v>257</v>
      </c>
    </row>
    <row r="22" ht="15">
      <c r="A22" s="318" t="s">
        <v>258</v>
      </c>
    </row>
  </sheetData>
  <sheetProtection/>
  <mergeCells count="19">
    <mergeCell ref="A1:AF1"/>
    <mergeCell ref="A2:AF2"/>
    <mergeCell ref="A4:AF4"/>
    <mergeCell ref="A5:A6"/>
    <mergeCell ref="B5:B6"/>
    <mergeCell ref="C5:C6"/>
    <mergeCell ref="D5:D6"/>
    <mergeCell ref="E5:E6"/>
    <mergeCell ref="F5:F6"/>
    <mergeCell ref="G5:G6"/>
    <mergeCell ref="AF5:AF6"/>
    <mergeCell ref="B18:F18"/>
    <mergeCell ref="B19:F19"/>
    <mergeCell ref="H5:P5"/>
    <mergeCell ref="Q5:Q6"/>
    <mergeCell ref="R5:R6"/>
    <mergeCell ref="S5:T5"/>
    <mergeCell ref="U5:AD5"/>
    <mergeCell ref="AE5:AE6"/>
  </mergeCells>
  <printOptions/>
  <pageMargins left="0.393700787401575" right="0.393700787401575" top="0.78740157480315" bottom="0.393700787401575" header="0.511811023622047" footer="0.511811023622047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5">
    <tabColor indexed="13"/>
  </sheetPr>
  <dimension ref="A1:AU40"/>
  <sheetViews>
    <sheetView view="pageBreakPreview" zoomScale="75" zoomScaleNormal="70" zoomScaleSheetLayoutView="75" zoomScalePageLayoutView="0" workbookViewId="0" topLeftCell="A10">
      <selection activeCell="A3" sqref="A3:AQ3"/>
    </sheetView>
  </sheetViews>
  <sheetFormatPr defaultColWidth="9.140625" defaultRowHeight="12.75" outlineLevelRow="1" outlineLevelCol="1"/>
  <cols>
    <col min="1" max="1" width="4.28125" style="49" customWidth="1"/>
    <col min="2" max="2" width="5.7109375" style="49" hidden="1" customWidth="1" outlineLevel="1"/>
    <col min="3" max="3" width="6.140625" style="49" customWidth="1" collapsed="1"/>
    <col min="4" max="4" width="7.421875" style="106" customWidth="1"/>
    <col min="5" max="5" width="25.00390625" style="6" customWidth="1"/>
    <col min="6" max="6" width="6.28125" style="6" customWidth="1"/>
    <col min="7" max="7" width="5.7109375" style="111" customWidth="1"/>
    <col min="8" max="8" width="7.421875" style="6" customWidth="1" outlineLevel="1"/>
    <col min="9" max="9" width="3.421875" style="108" customWidth="1" outlineLevel="1"/>
    <col min="10" max="10" width="9.28125" style="108" bestFit="1" customWidth="1"/>
    <col min="11" max="11" width="4.421875" style="49" hidden="1" customWidth="1"/>
    <col min="12" max="12" width="39.28125" style="49" customWidth="1"/>
    <col min="13" max="13" width="6.57421875" style="49" hidden="1" customWidth="1" outlineLevel="1"/>
    <col min="14" max="14" width="25.28125" style="106" customWidth="1" collapsed="1"/>
    <col min="15" max="15" width="27.57421875" style="106" hidden="1" customWidth="1" outlineLevel="1"/>
    <col min="16" max="16" width="9.00390625" style="49" customWidth="1" collapsed="1"/>
    <col min="17" max="17" width="7.140625" style="83" customWidth="1" outlineLevel="1"/>
    <col min="18" max="18" width="5.140625" style="49" bestFit="1" customWidth="1"/>
    <col min="19" max="19" width="7.00390625" style="83" hidden="1" customWidth="1" outlineLevel="1"/>
    <col min="20" max="20" width="5.28125" style="49" customWidth="1" collapsed="1"/>
    <col min="21" max="21" width="5.57421875" style="83" hidden="1" customWidth="1" outlineLevel="1"/>
    <col min="22" max="22" width="6.421875" style="49" customWidth="1" collapsed="1"/>
    <col min="23" max="23" width="7.00390625" style="83" hidden="1" customWidth="1" outlineLevel="1"/>
    <col min="24" max="24" width="5.140625" style="49" bestFit="1" customWidth="1" collapsed="1"/>
    <col min="25" max="25" width="6.00390625" style="83" hidden="1" customWidth="1" outlineLevel="1"/>
    <col min="26" max="26" width="5.140625" style="49" bestFit="1" customWidth="1" collapsed="1"/>
    <col min="27" max="27" width="5.57421875" style="83" hidden="1" customWidth="1" outlineLevel="1"/>
    <col min="28" max="28" width="6.28125" style="49" customWidth="1" collapsed="1"/>
    <col min="29" max="29" width="5.57421875" style="83" hidden="1" customWidth="1" outlineLevel="1"/>
    <col min="30" max="30" width="5.140625" style="49" hidden="1" customWidth="1"/>
    <col min="31" max="31" width="9.28125" style="49" bestFit="1" customWidth="1"/>
    <col min="32" max="32" width="6.57421875" style="49" customWidth="1"/>
    <col min="33" max="33" width="11.00390625" style="84" customWidth="1"/>
    <col min="34" max="34" width="6.57421875" style="49" customWidth="1"/>
    <col min="35" max="35" width="9.140625" style="49" customWidth="1"/>
    <col min="36" max="36" width="11.8515625" style="85" customWidth="1"/>
    <col min="37" max="37" width="7.00390625" style="49" hidden="1" customWidth="1"/>
    <col min="38" max="38" width="3.00390625" style="49" customWidth="1"/>
    <col min="39" max="39" width="8.8515625" style="49" hidden="1" customWidth="1"/>
    <col min="40" max="40" width="4.8515625" style="13" customWidth="1"/>
    <col min="41" max="41" width="4.7109375" style="13" customWidth="1" outlineLevel="1"/>
    <col min="42" max="42" width="10.7109375" style="12" customWidth="1" outlineLevel="1"/>
    <col min="43" max="43" width="6.57421875" style="49" customWidth="1" outlineLevel="1"/>
    <col min="44" max="44" width="7.421875" style="49" customWidth="1"/>
    <col min="45" max="47" width="9.140625" style="49" customWidth="1" outlineLevel="1"/>
    <col min="48" max="16384" width="9.140625" style="49" customWidth="1"/>
  </cols>
  <sheetData>
    <row r="1" spans="1:46" s="2" customFormat="1" ht="54" customHeight="1" thickBot="1">
      <c r="A1" s="405" t="s">
        <v>159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1"/>
      <c r="AT1" s="1"/>
    </row>
    <row r="2" spans="1:46" s="2" customFormat="1" ht="13.5" thickTop="1">
      <c r="A2" s="3" t="s">
        <v>0</v>
      </c>
      <c r="B2" s="3"/>
      <c r="C2" s="3"/>
      <c r="E2" s="4"/>
      <c r="F2" s="4"/>
      <c r="G2" s="5"/>
      <c r="H2" s="4"/>
      <c r="I2" s="6"/>
      <c r="J2" s="6"/>
      <c r="K2" s="3"/>
      <c r="L2" s="3"/>
      <c r="M2" s="3"/>
      <c r="P2" s="7"/>
      <c r="Q2" s="8"/>
      <c r="R2" s="9"/>
      <c r="S2" s="8"/>
      <c r="U2" s="8"/>
      <c r="V2" s="9"/>
      <c r="W2" s="8"/>
      <c r="Y2" s="8"/>
      <c r="AA2" s="8"/>
      <c r="AC2" s="8"/>
      <c r="AG2" s="10"/>
      <c r="AJ2" s="11"/>
      <c r="AL2" s="12"/>
      <c r="AM2" s="12"/>
      <c r="AN2" s="13"/>
      <c r="AO2" s="14"/>
      <c r="AP2" s="15"/>
      <c r="AQ2" s="16"/>
      <c r="AR2" s="15" t="s">
        <v>1</v>
      </c>
      <c r="AS2" s="17"/>
      <c r="AT2" s="18"/>
    </row>
    <row r="3" spans="1:46" s="2" customFormat="1" ht="44.25" customHeight="1" thickBot="1">
      <c r="A3" s="406" t="s">
        <v>269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19"/>
      <c r="AS3" s="20"/>
      <c r="AT3" s="20"/>
    </row>
    <row r="4" spans="1:47" s="2" customFormat="1" ht="17.25" customHeight="1" thickBot="1">
      <c r="A4" s="409" t="s">
        <v>2</v>
      </c>
      <c r="B4" s="413" t="s">
        <v>3</v>
      </c>
      <c r="C4" s="418" t="s">
        <v>4</v>
      </c>
      <c r="D4" s="420" t="s">
        <v>5</v>
      </c>
      <c r="E4" s="422" t="s">
        <v>6</v>
      </c>
      <c r="F4" s="411" t="s">
        <v>7</v>
      </c>
      <c r="G4" s="411" t="s">
        <v>8</v>
      </c>
      <c r="H4" s="426" t="s">
        <v>9</v>
      </c>
      <c r="I4" s="428" t="s">
        <v>10</v>
      </c>
      <c r="J4" s="432" t="s">
        <v>11</v>
      </c>
      <c r="K4" s="413" t="s">
        <v>12</v>
      </c>
      <c r="L4" s="424" t="s">
        <v>13</v>
      </c>
      <c r="M4" s="24"/>
      <c r="N4" s="434" t="s">
        <v>14</v>
      </c>
      <c r="O4" s="430" t="s">
        <v>15</v>
      </c>
      <c r="P4" s="415" t="s">
        <v>16</v>
      </c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7"/>
      <c r="AR4" s="407" t="s">
        <v>17</v>
      </c>
      <c r="AS4" s="20"/>
      <c r="AT4" s="20" t="s">
        <v>18</v>
      </c>
      <c r="AU4" s="20" t="s">
        <v>19</v>
      </c>
    </row>
    <row r="5" spans="1:47" ht="140.25" customHeight="1" thickBot="1">
      <c r="A5" s="410"/>
      <c r="B5" s="414"/>
      <c r="C5" s="419"/>
      <c r="D5" s="421"/>
      <c r="E5" s="423"/>
      <c r="F5" s="412"/>
      <c r="G5" s="412"/>
      <c r="H5" s="427"/>
      <c r="I5" s="429"/>
      <c r="J5" s="433"/>
      <c r="K5" s="414"/>
      <c r="L5" s="425"/>
      <c r="M5" s="28" t="s">
        <v>20</v>
      </c>
      <c r="N5" s="435"/>
      <c r="O5" s="431"/>
      <c r="P5" s="30" t="s">
        <v>21</v>
      </c>
      <c r="Q5" s="31" t="s">
        <v>22</v>
      </c>
      <c r="R5" s="32" t="s">
        <v>23</v>
      </c>
      <c r="S5" s="31" t="s">
        <v>22</v>
      </c>
      <c r="T5" s="33" t="s">
        <v>70</v>
      </c>
      <c r="U5" s="31"/>
      <c r="V5" s="33" t="s">
        <v>71</v>
      </c>
      <c r="W5" s="31"/>
      <c r="X5" s="33" t="s">
        <v>72</v>
      </c>
      <c r="Z5" s="34" t="s">
        <v>73</v>
      </c>
      <c r="AA5" s="31"/>
      <c r="AB5" s="33" t="s">
        <v>74</v>
      </c>
      <c r="AC5" s="31"/>
      <c r="AD5" s="33"/>
      <c r="AE5" s="35" t="s">
        <v>24</v>
      </c>
      <c r="AF5" s="36" t="s">
        <v>25</v>
      </c>
      <c r="AG5" s="37" t="s">
        <v>26</v>
      </c>
      <c r="AH5" s="38" t="s">
        <v>27</v>
      </c>
      <c r="AI5" s="39" t="s">
        <v>28</v>
      </c>
      <c r="AJ5" s="40" t="s">
        <v>16</v>
      </c>
      <c r="AK5" s="41" t="s">
        <v>29</v>
      </c>
      <c r="AL5" s="42" t="s">
        <v>30</v>
      </c>
      <c r="AM5" s="42" t="s">
        <v>31</v>
      </c>
      <c r="AN5" s="43" t="s">
        <v>32</v>
      </c>
      <c r="AO5" s="44" t="s">
        <v>33</v>
      </c>
      <c r="AP5" s="45" t="s">
        <v>34</v>
      </c>
      <c r="AQ5" s="46" t="s">
        <v>35</v>
      </c>
      <c r="AR5" s="408" t="s">
        <v>17</v>
      </c>
      <c r="AS5" s="47" t="s">
        <v>36</v>
      </c>
      <c r="AT5" s="48">
        <v>0.034722222222222224</v>
      </c>
      <c r="AU5" s="48">
        <v>0.041666666666666664</v>
      </c>
    </row>
    <row r="6" spans="1:44" ht="19.5" customHeight="1">
      <c r="A6" s="50">
        <v>1</v>
      </c>
      <c r="B6" s="51"/>
      <c r="C6" s="114"/>
      <c r="D6" s="51" t="s">
        <v>75</v>
      </c>
      <c r="E6" s="52" t="s">
        <v>76</v>
      </c>
      <c r="F6" s="51">
        <v>1990</v>
      </c>
      <c r="G6" s="53" t="s">
        <v>37</v>
      </c>
      <c r="H6" s="52">
        <v>30</v>
      </c>
      <c r="I6" s="52" t="s">
        <v>18</v>
      </c>
      <c r="J6" s="112">
        <v>4507776</v>
      </c>
      <c r="K6" s="55">
        <v>407</v>
      </c>
      <c r="L6" s="52" t="s">
        <v>77</v>
      </c>
      <c r="M6" s="52"/>
      <c r="N6" s="52" t="s">
        <v>78</v>
      </c>
      <c r="O6" s="52" t="s">
        <v>79</v>
      </c>
      <c r="P6" s="56">
        <v>0.5807291666666666</v>
      </c>
      <c r="Q6" s="57"/>
      <c r="R6" s="58"/>
      <c r="S6" s="57"/>
      <c r="T6" s="59"/>
      <c r="U6" s="57"/>
      <c r="V6" s="59"/>
      <c r="W6" s="57"/>
      <c r="X6" s="59"/>
      <c r="Y6" s="57"/>
      <c r="Z6" s="59"/>
      <c r="AA6" s="57"/>
      <c r="AB6" s="59"/>
      <c r="AC6" s="57"/>
      <c r="AD6" s="59"/>
      <c r="AE6" s="60">
        <v>0.5910416666666667</v>
      </c>
      <c r="AF6" s="61">
        <v>0</v>
      </c>
      <c r="AG6" s="231">
        <v>0.010312500000000058</v>
      </c>
      <c r="AH6" s="62"/>
      <c r="AI6" s="231">
        <v>0.010312500000000058</v>
      </c>
      <c r="AJ6" s="63">
        <v>0.010312500000000058</v>
      </c>
      <c r="AK6" s="64">
        <v>0</v>
      </c>
      <c r="AL6" s="65">
        <v>0</v>
      </c>
      <c r="AM6" s="66">
        <v>0</v>
      </c>
      <c r="AN6" s="67">
        <v>1</v>
      </c>
      <c r="AO6" s="68">
        <v>100</v>
      </c>
      <c r="AP6" s="69">
        <v>1</v>
      </c>
      <c r="AQ6" s="122" t="s">
        <v>37</v>
      </c>
      <c r="AR6" s="50"/>
    </row>
    <row r="7" spans="1:46" ht="19.5" customHeight="1">
      <c r="A7" s="70">
        <v>2</v>
      </c>
      <c r="B7" s="51"/>
      <c r="C7" s="232"/>
      <c r="D7" s="51" t="s">
        <v>80</v>
      </c>
      <c r="E7" s="52" t="s">
        <v>81</v>
      </c>
      <c r="F7" s="51">
        <v>1994</v>
      </c>
      <c r="G7" s="53" t="s">
        <v>47</v>
      </c>
      <c r="H7" s="52">
        <v>10</v>
      </c>
      <c r="I7" s="52" t="s">
        <v>18</v>
      </c>
      <c r="J7" s="112">
        <v>4507785</v>
      </c>
      <c r="K7" s="55">
        <v>409</v>
      </c>
      <c r="L7" s="52" t="s">
        <v>82</v>
      </c>
      <c r="M7" s="52"/>
      <c r="N7" s="52" t="s">
        <v>42</v>
      </c>
      <c r="O7" s="52" t="s">
        <v>43</v>
      </c>
      <c r="P7" s="56">
        <v>0.5849074074074074</v>
      </c>
      <c r="Q7" s="71"/>
      <c r="R7" s="72"/>
      <c r="S7" s="71"/>
      <c r="T7" s="73"/>
      <c r="U7" s="71"/>
      <c r="V7" s="73"/>
      <c r="W7" s="71"/>
      <c r="X7" s="73"/>
      <c r="Y7" s="71"/>
      <c r="Z7" s="73"/>
      <c r="AA7" s="71"/>
      <c r="AB7" s="73"/>
      <c r="AC7" s="71"/>
      <c r="AD7" s="73"/>
      <c r="AE7" s="60">
        <v>0.5954282407407407</v>
      </c>
      <c r="AF7" s="61">
        <v>0</v>
      </c>
      <c r="AG7" s="231">
        <v>0.010520833333333313</v>
      </c>
      <c r="AH7" s="62"/>
      <c r="AI7" s="231">
        <v>0.010520833333333313</v>
      </c>
      <c r="AJ7" s="63">
        <v>0.010520833333333313</v>
      </c>
      <c r="AK7" s="64">
        <v>0</v>
      </c>
      <c r="AL7" s="65">
        <v>0</v>
      </c>
      <c r="AM7" s="66">
        <v>0.00020833333333325488</v>
      </c>
      <c r="AN7" s="74">
        <v>2</v>
      </c>
      <c r="AO7" s="68">
        <v>95</v>
      </c>
      <c r="AP7" s="69">
        <v>1.0202020202020126</v>
      </c>
      <c r="AQ7" s="122" t="s">
        <v>37</v>
      </c>
      <c r="AR7" s="70"/>
      <c r="AS7" s="47"/>
      <c r="AT7" s="75"/>
    </row>
    <row r="8" spans="1:46" ht="19.5" customHeight="1">
      <c r="A8" s="70">
        <v>3</v>
      </c>
      <c r="B8" s="53"/>
      <c r="C8" s="233"/>
      <c r="D8" s="51" t="s">
        <v>83</v>
      </c>
      <c r="E8" s="52" t="s">
        <v>84</v>
      </c>
      <c r="F8" s="51">
        <v>1989</v>
      </c>
      <c r="G8" s="53" t="s">
        <v>37</v>
      </c>
      <c r="H8" s="52">
        <v>30</v>
      </c>
      <c r="I8" s="52" t="s">
        <v>18</v>
      </c>
      <c r="J8" s="112">
        <v>4507767</v>
      </c>
      <c r="K8" s="55">
        <v>406</v>
      </c>
      <c r="L8" s="52" t="s">
        <v>85</v>
      </c>
      <c r="M8" s="52"/>
      <c r="N8" s="52" t="s">
        <v>86</v>
      </c>
      <c r="O8" s="52" t="s">
        <v>87</v>
      </c>
      <c r="P8" s="56">
        <v>0.6286689814814815</v>
      </c>
      <c r="Q8" s="71">
        <v>0.0002893518518518519</v>
      </c>
      <c r="R8" s="72"/>
      <c r="S8" s="71"/>
      <c r="T8" s="73"/>
      <c r="U8" s="71"/>
      <c r="V8" s="73"/>
      <c r="W8" s="71"/>
      <c r="X8" s="73"/>
      <c r="Y8" s="71"/>
      <c r="Z8" s="73"/>
      <c r="AA8" s="71"/>
      <c r="AB8" s="73"/>
      <c r="AC8" s="71"/>
      <c r="AD8" s="73"/>
      <c r="AE8" s="234">
        <v>0.6395601851851852</v>
      </c>
      <c r="AF8" s="61">
        <v>0.0002893518518518519</v>
      </c>
      <c r="AG8" s="231">
        <v>0.010601851851851815</v>
      </c>
      <c r="AH8" s="62"/>
      <c r="AI8" s="231">
        <v>0.010601851851851815</v>
      </c>
      <c r="AJ8" s="63">
        <v>0.010601851851851815</v>
      </c>
      <c r="AK8" s="64">
        <v>0</v>
      </c>
      <c r="AL8" s="65">
        <v>0</v>
      </c>
      <c r="AM8" s="66">
        <v>0.0002893518518517577</v>
      </c>
      <c r="AN8" s="74">
        <v>3</v>
      </c>
      <c r="AO8" s="68">
        <v>91</v>
      </c>
      <c r="AP8" s="69">
        <v>1.0280583613916854</v>
      </c>
      <c r="AQ8" s="122" t="s">
        <v>37</v>
      </c>
      <c r="AR8" s="70"/>
      <c r="AS8" s="47"/>
      <c r="AT8" s="75"/>
    </row>
    <row r="9" spans="1:46" ht="19.5" customHeight="1">
      <c r="A9" s="70">
        <v>4</v>
      </c>
      <c r="B9" s="53"/>
      <c r="C9" s="114"/>
      <c r="D9" s="51" t="s">
        <v>88</v>
      </c>
      <c r="E9" s="52" t="s">
        <v>89</v>
      </c>
      <c r="F9" s="51">
        <v>1994</v>
      </c>
      <c r="G9" s="53" t="s">
        <v>47</v>
      </c>
      <c r="H9" s="52">
        <v>10</v>
      </c>
      <c r="I9" s="52" t="s">
        <v>18</v>
      </c>
      <c r="J9" s="112">
        <v>4507759</v>
      </c>
      <c r="K9" s="55">
        <v>404</v>
      </c>
      <c r="L9" s="52" t="s">
        <v>90</v>
      </c>
      <c r="M9" s="52"/>
      <c r="N9" s="52" t="s">
        <v>40</v>
      </c>
      <c r="O9" s="52" t="s">
        <v>91</v>
      </c>
      <c r="P9" s="56">
        <v>0.5682175925925926</v>
      </c>
      <c r="Q9" s="71"/>
      <c r="R9" s="72"/>
      <c r="S9" s="71"/>
      <c r="T9" s="73"/>
      <c r="U9" s="71"/>
      <c r="V9" s="73"/>
      <c r="W9" s="71"/>
      <c r="X9" s="73"/>
      <c r="Y9" s="71"/>
      <c r="Z9" s="73"/>
      <c r="AA9" s="71"/>
      <c r="AB9" s="73"/>
      <c r="AC9" s="71"/>
      <c r="AD9" s="73"/>
      <c r="AE9" s="60">
        <v>0.5788310185185185</v>
      </c>
      <c r="AF9" s="61">
        <v>0</v>
      </c>
      <c r="AG9" s="231">
        <v>0.010613425925925846</v>
      </c>
      <c r="AH9" s="62"/>
      <c r="AI9" s="231">
        <v>0.010613425925925846</v>
      </c>
      <c r="AJ9" s="63">
        <v>0.010613425925925846</v>
      </c>
      <c r="AK9" s="64">
        <v>0</v>
      </c>
      <c r="AL9" s="65">
        <v>0</v>
      </c>
      <c r="AM9" s="66">
        <v>0.00030092592592578793</v>
      </c>
      <c r="AN9" s="74">
        <v>4</v>
      </c>
      <c r="AO9" s="68">
        <v>87</v>
      </c>
      <c r="AP9" s="69">
        <v>1.029180695847349</v>
      </c>
      <c r="AQ9" s="122" t="s">
        <v>37</v>
      </c>
      <c r="AR9" s="70"/>
      <c r="AS9" s="47"/>
      <c r="AT9" s="75"/>
    </row>
    <row r="10" spans="1:46" ht="19.5" customHeight="1">
      <c r="A10" s="70">
        <v>5</v>
      </c>
      <c r="B10" s="53"/>
      <c r="C10" s="233"/>
      <c r="D10" s="51" t="s">
        <v>92</v>
      </c>
      <c r="E10" s="52" t="s">
        <v>93</v>
      </c>
      <c r="F10" s="51">
        <v>1993</v>
      </c>
      <c r="G10" s="53" t="s">
        <v>47</v>
      </c>
      <c r="H10" s="52">
        <v>10</v>
      </c>
      <c r="I10" s="52" t="s">
        <v>18</v>
      </c>
      <c r="J10" s="112">
        <v>4507778</v>
      </c>
      <c r="K10" s="55">
        <v>407</v>
      </c>
      <c r="L10" s="52" t="s">
        <v>77</v>
      </c>
      <c r="M10" s="52"/>
      <c r="N10" s="52" t="s">
        <v>78</v>
      </c>
      <c r="O10" s="52" t="s">
        <v>79</v>
      </c>
      <c r="P10" s="118">
        <v>0.5994791666666667</v>
      </c>
      <c r="Q10" s="71"/>
      <c r="R10" s="72"/>
      <c r="S10" s="71"/>
      <c r="T10" s="73"/>
      <c r="U10" s="71"/>
      <c r="V10" s="73"/>
      <c r="W10" s="77"/>
      <c r="X10" s="72"/>
      <c r="Y10" s="71"/>
      <c r="Z10" s="73"/>
      <c r="AA10" s="71"/>
      <c r="AB10" s="73"/>
      <c r="AC10" s="71"/>
      <c r="AD10" s="73"/>
      <c r="AE10" s="60">
        <v>0.6109722222222222</v>
      </c>
      <c r="AF10" s="61">
        <v>0</v>
      </c>
      <c r="AG10" s="231">
        <v>0.011493055555555576</v>
      </c>
      <c r="AH10" s="62"/>
      <c r="AI10" s="231">
        <v>0.011493055555555576</v>
      </c>
      <c r="AJ10" s="63">
        <v>0.011493055555555576</v>
      </c>
      <c r="AK10" s="64">
        <v>0</v>
      </c>
      <c r="AL10" s="65">
        <v>0</v>
      </c>
      <c r="AM10" s="66">
        <v>0.001180555555555518</v>
      </c>
      <c r="AN10" s="74">
        <v>5</v>
      </c>
      <c r="AO10" s="68">
        <v>83</v>
      </c>
      <c r="AP10" s="69">
        <v>1.1144781144781102</v>
      </c>
      <c r="AQ10" s="122" t="s">
        <v>37</v>
      </c>
      <c r="AR10" s="70"/>
      <c r="AS10" s="47"/>
      <c r="AT10" s="75"/>
    </row>
    <row r="11" spans="1:46" ht="19.5" customHeight="1">
      <c r="A11" s="70">
        <v>6</v>
      </c>
      <c r="B11" s="53"/>
      <c r="C11" s="233"/>
      <c r="D11" s="51" t="s">
        <v>94</v>
      </c>
      <c r="E11" s="52" t="s">
        <v>95</v>
      </c>
      <c r="F11" s="51">
        <v>1994</v>
      </c>
      <c r="G11" s="53" t="s">
        <v>47</v>
      </c>
      <c r="H11" s="52">
        <v>10</v>
      </c>
      <c r="I11" s="52" t="s">
        <v>18</v>
      </c>
      <c r="J11" s="112">
        <v>4507770</v>
      </c>
      <c r="K11" s="55">
        <v>406</v>
      </c>
      <c r="L11" s="52" t="s">
        <v>85</v>
      </c>
      <c r="M11" s="52"/>
      <c r="N11" s="52" t="s">
        <v>86</v>
      </c>
      <c r="O11" s="52" t="s">
        <v>87</v>
      </c>
      <c r="P11" s="56">
        <v>0.6141898148148148</v>
      </c>
      <c r="Q11" s="71"/>
      <c r="R11" s="72"/>
      <c r="S11" s="71"/>
      <c r="T11" s="73"/>
      <c r="U11" s="71"/>
      <c r="V11" s="73"/>
      <c r="W11" s="71"/>
      <c r="X11" s="73"/>
      <c r="Y11" s="71"/>
      <c r="Z11" s="73"/>
      <c r="AA11" s="71"/>
      <c r="AB11" s="73"/>
      <c r="AC11" s="71"/>
      <c r="AD11" s="73"/>
      <c r="AE11" s="60">
        <v>0.6253472222222222</v>
      </c>
      <c r="AF11" s="61">
        <v>0</v>
      </c>
      <c r="AG11" s="231">
        <v>0.011157407407407338</v>
      </c>
      <c r="AH11" s="62">
        <v>0.00034722222222222224</v>
      </c>
      <c r="AI11" s="231">
        <v>0.011504629629629561</v>
      </c>
      <c r="AJ11" s="63">
        <v>0.011157407407407338</v>
      </c>
      <c r="AK11" s="64">
        <v>0</v>
      </c>
      <c r="AL11" s="65">
        <v>0</v>
      </c>
      <c r="AM11" s="66">
        <v>0.0008449074074072804</v>
      </c>
      <c r="AN11" s="74">
        <v>6</v>
      </c>
      <c r="AO11" s="68">
        <v>79</v>
      </c>
      <c r="AP11" s="69">
        <v>1.081930415263736</v>
      </c>
      <c r="AQ11" s="122" t="s">
        <v>37</v>
      </c>
      <c r="AR11" s="70"/>
      <c r="AS11" s="47"/>
      <c r="AT11" s="75"/>
    </row>
    <row r="12" spans="1:46" ht="19.5" customHeight="1">
      <c r="A12" s="70">
        <v>7</v>
      </c>
      <c r="B12" s="51"/>
      <c r="C12" s="114"/>
      <c r="D12" s="51" t="s">
        <v>96</v>
      </c>
      <c r="E12" s="52" t="s">
        <v>97</v>
      </c>
      <c r="F12" s="51">
        <v>1995</v>
      </c>
      <c r="G12" s="53" t="s">
        <v>47</v>
      </c>
      <c r="H12" s="52">
        <v>10</v>
      </c>
      <c r="I12" s="52" t="s">
        <v>18</v>
      </c>
      <c r="J12" s="112">
        <v>4507773</v>
      </c>
      <c r="K12" s="55">
        <v>413</v>
      </c>
      <c r="L12" s="52" t="s">
        <v>98</v>
      </c>
      <c r="M12" s="52"/>
      <c r="N12" s="52" t="s">
        <v>86</v>
      </c>
      <c r="O12" s="52" t="s">
        <v>87</v>
      </c>
      <c r="P12" s="56">
        <v>0.6182175925925926</v>
      </c>
      <c r="Q12" s="71"/>
      <c r="R12" s="72"/>
      <c r="S12" s="71"/>
      <c r="T12" s="73"/>
      <c r="U12" s="71"/>
      <c r="V12" s="73"/>
      <c r="W12" s="71"/>
      <c r="X12" s="73"/>
      <c r="Y12" s="71"/>
      <c r="Z12" s="73"/>
      <c r="AA12" s="71"/>
      <c r="AB12" s="73"/>
      <c r="AC12" s="71"/>
      <c r="AD12" s="73"/>
      <c r="AE12" s="60">
        <v>0.629849537037037</v>
      </c>
      <c r="AF12" s="61">
        <v>0</v>
      </c>
      <c r="AG12" s="231">
        <v>0.011631944444444486</v>
      </c>
      <c r="AH12" s="62"/>
      <c r="AI12" s="231">
        <v>0.011631944444444486</v>
      </c>
      <c r="AJ12" s="63">
        <v>0.011631944444444486</v>
      </c>
      <c r="AK12" s="64">
        <v>0</v>
      </c>
      <c r="AL12" s="65">
        <v>0</v>
      </c>
      <c r="AM12" s="66">
        <v>0.0013194444444444287</v>
      </c>
      <c r="AN12" s="74">
        <v>7</v>
      </c>
      <c r="AO12" s="68">
        <v>75</v>
      </c>
      <c r="AP12" s="69">
        <v>1.1279461279461258</v>
      </c>
      <c r="AQ12" s="78" t="s">
        <v>47</v>
      </c>
      <c r="AR12" s="70"/>
      <c r="AS12" s="47"/>
      <c r="AT12" s="75"/>
    </row>
    <row r="13" spans="1:46" ht="19.5" customHeight="1">
      <c r="A13" s="70">
        <v>8</v>
      </c>
      <c r="B13" s="53"/>
      <c r="C13" s="114"/>
      <c r="D13" s="114" t="s">
        <v>99</v>
      </c>
      <c r="E13" s="55" t="s">
        <v>100</v>
      </c>
      <c r="F13" s="114">
        <v>1994</v>
      </c>
      <c r="G13" s="116" t="s">
        <v>47</v>
      </c>
      <c r="H13" s="55">
        <v>10</v>
      </c>
      <c r="I13" s="55" t="s">
        <v>18</v>
      </c>
      <c r="J13" s="117">
        <v>4507751</v>
      </c>
      <c r="K13" s="55">
        <v>402</v>
      </c>
      <c r="L13" s="55" t="s">
        <v>101</v>
      </c>
      <c r="M13" s="55"/>
      <c r="N13" s="55" t="s">
        <v>40</v>
      </c>
      <c r="O13" s="55" t="s">
        <v>102</v>
      </c>
      <c r="P13" s="118">
        <v>0.5661458333333333</v>
      </c>
      <c r="Q13" s="71"/>
      <c r="R13" s="72"/>
      <c r="S13" s="71"/>
      <c r="T13" s="73"/>
      <c r="U13" s="71"/>
      <c r="V13" s="73"/>
      <c r="W13" s="71"/>
      <c r="X13" s="73"/>
      <c r="Y13" s="71"/>
      <c r="Z13" s="73"/>
      <c r="AA13" s="71"/>
      <c r="AB13" s="73"/>
      <c r="AC13" s="71"/>
      <c r="AD13" s="73"/>
      <c r="AE13" s="60">
        <v>0.5780324074074074</v>
      </c>
      <c r="AF13" s="61">
        <v>0</v>
      </c>
      <c r="AG13" s="231">
        <v>0.011886574074074008</v>
      </c>
      <c r="AH13" s="62"/>
      <c r="AI13" s="231">
        <v>0.011886574074074008</v>
      </c>
      <c r="AJ13" s="63">
        <v>0.011886574074074008</v>
      </c>
      <c r="AK13" s="64">
        <v>0</v>
      </c>
      <c r="AL13" s="65">
        <v>0</v>
      </c>
      <c r="AM13" s="66">
        <v>0.00157407407407395</v>
      </c>
      <c r="AN13" s="74">
        <v>8</v>
      </c>
      <c r="AO13" s="68">
        <v>72</v>
      </c>
      <c r="AP13" s="69">
        <v>1.1526374859708064</v>
      </c>
      <c r="AQ13" s="78" t="s">
        <v>47</v>
      </c>
      <c r="AR13" s="70"/>
      <c r="AS13" s="47"/>
      <c r="AT13" s="75"/>
    </row>
    <row r="14" spans="1:46" ht="19.5" customHeight="1">
      <c r="A14" s="70">
        <v>9</v>
      </c>
      <c r="B14" s="116"/>
      <c r="C14" s="233"/>
      <c r="D14" s="51" t="s">
        <v>103</v>
      </c>
      <c r="E14" s="52" t="s">
        <v>104</v>
      </c>
      <c r="F14" s="51">
        <v>1992</v>
      </c>
      <c r="G14" s="53" t="s">
        <v>47</v>
      </c>
      <c r="H14" s="52">
        <v>10</v>
      </c>
      <c r="I14" s="52" t="s">
        <v>18</v>
      </c>
      <c r="J14" s="112">
        <v>4507768</v>
      </c>
      <c r="K14" s="55">
        <v>406</v>
      </c>
      <c r="L14" s="52" t="s">
        <v>85</v>
      </c>
      <c r="M14" s="52"/>
      <c r="N14" s="52" t="s">
        <v>86</v>
      </c>
      <c r="O14" s="52" t="s">
        <v>87</v>
      </c>
      <c r="P14" s="56">
        <v>0.5786458333333333</v>
      </c>
      <c r="Q14" s="71"/>
      <c r="R14" s="72"/>
      <c r="S14" s="71"/>
      <c r="T14" s="73"/>
      <c r="U14" s="71"/>
      <c r="V14" s="73"/>
      <c r="W14" s="71"/>
      <c r="X14" s="73"/>
      <c r="Y14" s="71"/>
      <c r="Z14" s="73"/>
      <c r="AA14" s="71"/>
      <c r="AB14" s="73"/>
      <c r="AC14" s="71"/>
      <c r="AD14" s="73"/>
      <c r="AE14" s="60">
        <v>0.5909143518518518</v>
      </c>
      <c r="AF14" s="61">
        <v>0</v>
      </c>
      <c r="AG14" s="231">
        <v>0.012268518518518512</v>
      </c>
      <c r="AH14" s="62"/>
      <c r="AI14" s="231">
        <v>0.012268518518518512</v>
      </c>
      <c r="AJ14" s="63">
        <v>0.012268518518518512</v>
      </c>
      <c r="AK14" s="64">
        <v>0</v>
      </c>
      <c r="AL14" s="65">
        <v>0</v>
      </c>
      <c r="AM14" s="66">
        <v>0.001956018518518454</v>
      </c>
      <c r="AN14" s="74">
        <v>9</v>
      </c>
      <c r="AO14" s="68">
        <v>69</v>
      </c>
      <c r="AP14" s="69">
        <v>1.1896745230078491</v>
      </c>
      <c r="AQ14" s="78" t="s">
        <v>47</v>
      </c>
      <c r="AR14" s="70"/>
      <c r="AS14" s="47"/>
      <c r="AT14" s="75"/>
    </row>
    <row r="15" spans="1:46" ht="19.5" customHeight="1">
      <c r="A15" s="70">
        <v>10</v>
      </c>
      <c r="B15" s="51"/>
      <c r="C15" s="232"/>
      <c r="D15" s="51" t="s">
        <v>105</v>
      </c>
      <c r="E15" s="52" t="s">
        <v>106</v>
      </c>
      <c r="F15" s="51">
        <v>1995</v>
      </c>
      <c r="G15" s="53" t="s">
        <v>47</v>
      </c>
      <c r="H15" s="52">
        <v>10</v>
      </c>
      <c r="I15" s="52" t="s">
        <v>18</v>
      </c>
      <c r="J15" s="112">
        <v>4507797</v>
      </c>
      <c r="K15" s="55">
        <v>412</v>
      </c>
      <c r="L15" s="52" t="s">
        <v>107</v>
      </c>
      <c r="M15" s="52"/>
      <c r="N15" s="52" t="s">
        <v>40</v>
      </c>
      <c r="O15" s="52" t="s">
        <v>108</v>
      </c>
      <c r="P15" s="56">
        <v>0.5973958333333333</v>
      </c>
      <c r="Q15" s="71"/>
      <c r="R15" s="72"/>
      <c r="S15" s="71"/>
      <c r="T15" s="73"/>
      <c r="U15" s="71"/>
      <c r="V15" s="73"/>
      <c r="W15" s="71"/>
      <c r="X15" s="73"/>
      <c r="Y15" s="71"/>
      <c r="Z15" s="73"/>
      <c r="AA15" s="71"/>
      <c r="AB15" s="73"/>
      <c r="AC15" s="71"/>
      <c r="AD15" s="73"/>
      <c r="AE15" s="76">
        <v>0.6105787037037037</v>
      </c>
      <c r="AF15" s="61">
        <v>0</v>
      </c>
      <c r="AG15" s="231">
        <v>0.013182870370370359</v>
      </c>
      <c r="AH15" s="62"/>
      <c r="AI15" s="231">
        <v>0.013182870370370359</v>
      </c>
      <c r="AJ15" s="63">
        <v>0.013182870370370359</v>
      </c>
      <c r="AK15" s="64">
        <v>0</v>
      </c>
      <c r="AL15" s="65">
        <v>0</v>
      </c>
      <c r="AM15" s="66">
        <v>0.002870370370370301</v>
      </c>
      <c r="AN15" s="74">
        <v>10</v>
      </c>
      <c r="AO15" s="68">
        <v>66</v>
      </c>
      <c r="AP15" s="69">
        <v>1.2783389450056033</v>
      </c>
      <c r="AQ15" s="78" t="s">
        <v>109</v>
      </c>
      <c r="AR15" s="70"/>
      <c r="AS15" s="47"/>
      <c r="AT15" s="75"/>
    </row>
    <row r="16" spans="1:46" ht="19.5" customHeight="1">
      <c r="A16" s="70">
        <v>11</v>
      </c>
      <c r="B16" s="53"/>
      <c r="C16" s="114"/>
      <c r="D16" s="51" t="s">
        <v>110</v>
      </c>
      <c r="E16" s="52" t="s">
        <v>111</v>
      </c>
      <c r="F16" s="51">
        <v>1994</v>
      </c>
      <c r="G16" s="53" t="s">
        <v>47</v>
      </c>
      <c r="H16" s="52">
        <v>10</v>
      </c>
      <c r="I16" s="52" t="s">
        <v>18</v>
      </c>
      <c r="J16" s="112">
        <v>4507761</v>
      </c>
      <c r="K16" s="55">
        <v>404</v>
      </c>
      <c r="L16" s="52" t="s">
        <v>90</v>
      </c>
      <c r="M16" s="52"/>
      <c r="N16" s="52" t="s">
        <v>40</v>
      </c>
      <c r="O16" s="52" t="s">
        <v>91</v>
      </c>
      <c r="P16" s="56">
        <v>0.6057638888888889</v>
      </c>
      <c r="Q16" s="71"/>
      <c r="R16" s="72"/>
      <c r="S16" s="71"/>
      <c r="T16" s="73"/>
      <c r="U16" s="71"/>
      <c r="V16" s="73"/>
      <c r="W16" s="71"/>
      <c r="X16" s="73"/>
      <c r="Y16" s="71"/>
      <c r="Z16" s="73"/>
      <c r="AA16" s="71"/>
      <c r="AB16" s="73"/>
      <c r="AC16" s="71"/>
      <c r="AD16" s="73"/>
      <c r="AE16" s="127">
        <v>0.6190740740740741</v>
      </c>
      <c r="AF16" s="61">
        <v>0</v>
      </c>
      <c r="AG16" s="231">
        <v>0.01331018518518523</v>
      </c>
      <c r="AH16" s="62"/>
      <c r="AI16" s="231">
        <v>0.01331018518518523</v>
      </c>
      <c r="AJ16" s="63">
        <v>0.01331018518518523</v>
      </c>
      <c r="AK16" s="64">
        <v>0</v>
      </c>
      <c r="AL16" s="65">
        <v>0</v>
      </c>
      <c r="AM16" s="66">
        <v>0.0029976851851851727</v>
      </c>
      <c r="AN16" s="74">
        <v>11</v>
      </c>
      <c r="AO16" s="68">
        <v>63</v>
      </c>
      <c r="AP16" s="69">
        <v>1.2906846240179546</v>
      </c>
      <c r="AQ16" s="78" t="s">
        <v>109</v>
      </c>
      <c r="AR16" s="70"/>
      <c r="AS16" s="47"/>
      <c r="AT16" s="75"/>
    </row>
    <row r="17" spans="1:46" ht="19.5" customHeight="1">
      <c r="A17" s="70">
        <v>12</v>
      </c>
      <c r="B17" s="53"/>
      <c r="C17" s="233"/>
      <c r="D17" s="51" t="s">
        <v>112</v>
      </c>
      <c r="E17" s="52" t="s">
        <v>113</v>
      </c>
      <c r="F17" s="51">
        <v>1994</v>
      </c>
      <c r="G17" s="53" t="s">
        <v>47</v>
      </c>
      <c r="H17" s="52">
        <v>10</v>
      </c>
      <c r="I17" s="52" t="s">
        <v>18</v>
      </c>
      <c r="J17" s="112">
        <v>4507752</v>
      </c>
      <c r="K17" s="55">
        <v>402</v>
      </c>
      <c r="L17" s="52" t="s">
        <v>101</v>
      </c>
      <c r="M17" s="52"/>
      <c r="N17" s="52" t="s">
        <v>40</v>
      </c>
      <c r="O17" s="52" t="s">
        <v>102</v>
      </c>
      <c r="P17" s="56">
        <v>0.5869791666666667</v>
      </c>
      <c r="Q17" s="71"/>
      <c r="R17" s="72"/>
      <c r="S17" s="71"/>
      <c r="T17" s="73"/>
      <c r="U17" s="71"/>
      <c r="V17" s="73"/>
      <c r="W17" s="71"/>
      <c r="X17" s="73"/>
      <c r="Y17" s="71"/>
      <c r="Z17" s="73"/>
      <c r="AA17" s="71"/>
      <c r="AB17" s="73"/>
      <c r="AC17" s="71"/>
      <c r="AD17" s="73"/>
      <c r="AE17" s="76">
        <v>0.6005324074074074</v>
      </c>
      <c r="AF17" s="61">
        <v>0</v>
      </c>
      <c r="AG17" s="231">
        <v>0.013553240740740713</v>
      </c>
      <c r="AH17" s="62"/>
      <c r="AI17" s="231">
        <v>0.013553240740740713</v>
      </c>
      <c r="AJ17" s="63">
        <v>0.013553240740740713</v>
      </c>
      <c r="AK17" s="64">
        <v>0</v>
      </c>
      <c r="AL17" s="65">
        <v>0</v>
      </c>
      <c r="AM17" s="66">
        <v>0.003240740740740655</v>
      </c>
      <c r="AN17" s="74">
        <v>12</v>
      </c>
      <c r="AO17" s="68">
        <v>60</v>
      </c>
      <c r="AP17" s="69">
        <v>1.3142536475869708</v>
      </c>
      <c r="AQ17" s="78" t="s">
        <v>109</v>
      </c>
      <c r="AR17" s="70"/>
      <c r="AS17" s="47"/>
      <c r="AT17" s="75"/>
    </row>
    <row r="18" spans="1:46" ht="19.5" customHeight="1">
      <c r="A18" s="70">
        <v>13</v>
      </c>
      <c r="B18" s="53"/>
      <c r="C18" s="114"/>
      <c r="D18" s="51" t="s">
        <v>114</v>
      </c>
      <c r="E18" s="52" t="s">
        <v>115</v>
      </c>
      <c r="F18" s="51">
        <v>1995</v>
      </c>
      <c r="G18" s="53" t="s">
        <v>47</v>
      </c>
      <c r="H18" s="52">
        <v>10</v>
      </c>
      <c r="I18" s="52" t="s">
        <v>18</v>
      </c>
      <c r="J18" s="112">
        <v>4507760</v>
      </c>
      <c r="K18" s="55">
        <v>404</v>
      </c>
      <c r="L18" s="52" t="s">
        <v>90</v>
      </c>
      <c r="M18" s="52"/>
      <c r="N18" s="52" t="s">
        <v>40</v>
      </c>
      <c r="O18" s="52" t="s">
        <v>91</v>
      </c>
      <c r="P18" s="56">
        <v>0.5890624999999999</v>
      </c>
      <c r="Q18" s="71"/>
      <c r="R18" s="72"/>
      <c r="S18" s="71"/>
      <c r="T18" s="235"/>
      <c r="U18" s="71"/>
      <c r="V18" s="73"/>
      <c r="W18" s="71"/>
      <c r="X18" s="73"/>
      <c r="Y18" s="71"/>
      <c r="Z18" s="73"/>
      <c r="AA18" s="71"/>
      <c r="AB18" s="73"/>
      <c r="AC18" s="71"/>
      <c r="AD18" s="73"/>
      <c r="AE18" s="76">
        <v>0.6026851851851852</v>
      </c>
      <c r="AF18" s="61">
        <v>0</v>
      </c>
      <c r="AG18" s="231">
        <v>0.01362268518518528</v>
      </c>
      <c r="AH18" s="62"/>
      <c r="AI18" s="231">
        <v>0.01362268518518528</v>
      </c>
      <c r="AJ18" s="63">
        <v>0.01362268518518528</v>
      </c>
      <c r="AK18" s="64">
        <v>0</v>
      </c>
      <c r="AL18" s="65">
        <v>0</v>
      </c>
      <c r="AM18" s="66">
        <v>0.0033101851851852215</v>
      </c>
      <c r="AN18" s="74">
        <v>13</v>
      </c>
      <c r="AO18" s="68">
        <v>57</v>
      </c>
      <c r="AP18" s="69">
        <v>1.3209876543209893</v>
      </c>
      <c r="AQ18" s="78" t="s">
        <v>109</v>
      </c>
      <c r="AR18" s="70"/>
      <c r="AS18" s="47"/>
      <c r="AT18" s="75"/>
    </row>
    <row r="19" spans="1:46" ht="19.5" customHeight="1">
      <c r="A19" s="70">
        <v>14</v>
      </c>
      <c r="B19" s="51"/>
      <c r="C19" s="114"/>
      <c r="D19" s="51" t="s">
        <v>116</v>
      </c>
      <c r="E19" s="52" t="s">
        <v>117</v>
      </c>
      <c r="F19" s="51">
        <v>1994</v>
      </c>
      <c r="G19" s="53" t="s">
        <v>109</v>
      </c>
      <c r="H19" s="52">
        <v>3</v>
      </c>
      <c r="I19" s="52" t="s">
        <v>18</v>
      </c>
      <c r="J19" s="112">
        <v>4507772</v>
      </c>
      <c r="K19" s="55">
        <v>413</v>
      </c>
      <c r="L19" s="52" t="s">
        <v>98</v>
      </c>
      <c r="M19" s="52"/>
      <c r="N19" s="52" t="s">
        <v>86</v>
      </c>
      <c r="O19" s="52" t="s">
        <v>87</v>
      </c>
      <c r="P19" s="56">
        <v>0.6019675925925926</v>
      </c>
      <c r="Q19" s="71"/>
      <c r="R19" s="72"/>
      <c r="S19" s="71"/>
      <c r="T19" s="73"/>
      <c r="U19" s="71"/>
      <c r="V19" s="73"/>
      <c r="W19" s="71"/>
      <c r="X19" s="73"/>
      <c r="Y19" s="71"/>
      <c r="Z19" s="73"/>
      <c r="AA19" s="71"/>
      <c r="AB19" s="73"/>
      <c r="AC19" s="71"/>
      <c r="AD19" s="73"/>
      <c r="AE19" s="76">
        <v>0.6156712962962964</v>
      </c>
      <c r="AF19" s="61">
        <v>0</v>
      </c>
      <c r="AG19" s="231">
        <v>0.013703703703703773</v>
      </c>
      <c r="AH19" s="62"/>
      <c r="AI19" s="231">
        <v>0.013703703703703773</v>
      </c>
      <c r="AJ19" s="63">
        <v>0.013703703703703773</v>
      </c>
      <c r="AK19" s="64">
        <v>0</v>
      </c>
      <c r="AL19" s="65">
        <v>0</v>
      </c>
      <c r="AM19" s="66">
        <v>0.0033912037037037157</v>
      </c>
      <c r="AN19" s="74">
        <v>14</v>
      </c>
      <c r="AO19" s="68">
        <v>54</v>
      </c>
      <c r="AP19" s="69">
        <v>1.3288439955106615</v>
      </c>
      <c r="AQ19" s="78" t="s">
        <v>109</v>
      </c>
      <c r="AR19" s="70"/>
      <c r="AS19" s="47"/>
      <c r="AT19" s="75"/>
    </row>
    <row r="20" spans="1:46" ht="19.5" customHeight="1">
      <c r="A20" s="70">
        <v>15</v>
      </c>
      <c r="B20" s="51"/>
      <c r="C20" s="232"/>
      <c r="D20" s="51" t="s">
        <v>118</v>
      </c>
      <c r="E20" s="52" t="s">
        <v>119</v>
      </c>
      <c r="F20" s="51">
        <v>1995</v>
      </c>
      <c r="G20" s="53" t="s">
        <v>47</v>
      </c>
      <c r="H20" s="52">
        <v>10</v>
      </c>
      <c r="I20" s="52" t="s">
        <v>18</v>
      </c>
      <c r="J20" s="55">
        <v>4507796</v>
      </c>
      <c r="K20" s="55">
        <v>412</v>
      </c>
      <c r="L20" s="52" t="s">
        <v>107</v>
      </c>
      <c r="M20" s="52"/>
      <c r="N20" s="52" t="s">
        <v>40</v>
      </c>
      <c r="O20" s="52" t="s">
        <v>108</v>
      </c>
      <c r="P20" s="56">
        <v>0.6119791666666666</v>
      </c>
      <c r="Q20" s="71"/>
      <c r="R20" s="72"/>
      <c r="S20" s="71"/>
      <c r="T20" s="73"/>
      <c r="U20" s="71"/>
      <c r="V20" s="73"/>
      <c r="W20" s="71"/>
      <c r="X20" s="73"/>
      <c r="Y20" s="71"/>
      <c r="Z20" s="73"/>
      <c r="AA20" s="71"/>
      <c r="AB20" s="73"/>
      <c r="AC20" s="71"/>
      <c r="AD20" s="73"/>
      <c r="AE20" s="76">
        <v>0.6258333333333334</v>
      </c>
      <c r="AF20" s="61">
        <v>0</v>
      </c>
      <c r="AG20" s="231">
        <v>0.013854166666666723</v>
      </c>
      <c r="AH20" s="62"/>
      <c r="AI20" s="231">
        <v>0.013854166666666723</v>
      </c>
      <c r="AJ20" s="63">
        <v>0.013854166666666723</v>
      </c>
      <c r="AK20" s="64">
        <v>0</v>
      </c>
      <c r="AL20" s="65">
        <v>0</v>
      </c>
      <c r="AM20" s="66">
        <v>0.003541666666666665</v>
      </c>
      <c r="AN20" s="74">
        <v>15</v>
      </c>
      <c r="AO20" s="68">
        <v>51</v>
      </c>
      <c r="AP20" s="69">
        <v>1.3434343434343414</v>
      </c>
      <c r="AQ20" s="78" t="s">
        <v>109</v>
      </c>
      <c r="AR20" s="70"/>
      <c r="AS20" s="47"/>
      <c r="AT20" s="75"/>
    </row>
    <row r="21" spans="1:46" ht="19.5" customHeight="1">
      <c r="A21" s="70">
        <v>16</v>
      </c>
      <c r="B21" s="53"/>
      <c r="C21" s="114"/>
      <c r="D21" s="51" t="s">
        <v>120</v>
      </c>
      <c r="E21" s="52" t="s">
        <v>121</v>
      </c>
      <c r="F21" s="51">
        <v>1993</v>
      </c>
      <c r="G21" s="53" t="s">
        <v>109</v>
      </c>
      <c r="H21" s="52">
        <v>3</v>
      </c>
      <c r="I21" s="52" t="s">
        <v>18</v>
      </c>
      <c r="J21" s="112">
        <v>4507779</v>
      </c>
      <c r="K21" s="55">
        <v>407</v>
      </c>
      <c r="L21" s="52" t="s">
        <v>77</v>
      </c>
      <c r="M21" s="52"/>
      <c r="N21" s="52" t="s">
        <v>78</v>
      </c>
      <c r="O21" s="52" t="s">
        <v>79</v>
      </c>
      <c r="P21" s="56">
        <v>0.6161574074074074</v>
      </c>
      <c r="Q21" s="71"/>
      <c r="R21" s="72"/>
      <c r="S21" s="71"/>
      <c r="T21" s="73"/>
      <c r="U21" s="71"/>
      <c r="V21" s="73"/>
      <c r="W21" s="71"/>
      <c r="X21" s="73"/>
      <c r="Y21" s="71"/>
      <c r="Z21" s="73"/>
      <c r="AA21" s="71"/>
      <c r="AB21" s="73"/>
      <c r="AC21" s="71"/>
      <c r="AD21" s="73"/>
      <c r="AE21" s="76">
        <v>0.6301851851851852</v>
      </c>
      <c r="AF21" s="61">
        <v>0</v>
      </c>
      <c r="AG21" s="231">
        <v>0.01402777777777775</v>
      </c>
      <c r="AH21" s="62"/>
      <c r="AI21" s="231">
        <v>0.01402777777777775</v>
      </c>
      <c r="AJ21" s="63">
        <v>0.01402777777777775</v>
      </c>
      <c r="AK21" s="64">
        <v>0</v>
      </c>
      <c r="AL21" s="65">
        <v>0</v>
      </c>
      <c r="AM21" s="113">
        <v>0.0037152777777776924</v>
      </c>
      <c r="AN21" s="74">
        <v>16</v>
      </c>
      <c r="AO21" s="68">
        <v>48</v>
      </c>
      <c r="AP21" s="69">
        <v>1.36026936026935</v>
      </c>
      <c r="AQ21" s="78" t="s">
        <v>109</v>
      </c>
      <c r="AR21" s="70"/>
      <c r="AS21" s="47"/>
      <c r="AT21" s="75"/>
    </row>
    <row r="22" spans="1:46" ht="19.5" customHeight="1">
      <c r="A22" s="70">
        <v>17</v>
      </c>
      <c r="B22" s="51"/>
      <c r="C22" s="232"/>
      <c r="D22" s="51" t="s">
        <v>122</v>
      </c>
      <c r="E22" s="52" t="s">
        <v>123</v>
      </c>
      <c r="F22" s="51">
        <v>1995</v>
      </c>
      <c r="G22" s="53" t="s">
        <v>47</v>
      </c>
      <c r="H22" s="52">
        <v>10</v>
      </c>
      <c r="I22" s="52" t="s">
        <v>18</v>
      </c>
      <c r="J22" s="112">
        <v>4507798</v>
      </c>
      <c r="K22" s="55">
        <v>412</v>
      </c>
      <c r="L22" s="52" t="s">
        <v>107</v>
      </c>
      <c r="M22" s="52"/>
      <c r="N22" s="52" t="s">
        <v>40</v>
      </c>
      <c r="O22" s="52" t="s">
        <v>108</v>
      </c>
      <c r="P22" s="56">
        <v>0.5765509259259259</v>
      </c>
      <c r="Q22" s="71"/>
      <c r="R22" s="72"/>
      <c r="S22" s="71"/>
      <c r="T22" s="73"/>
      <c r="U22" s="71"/>
      <c r="V22" s="73"/>
      <c r="W22" s="71"/>
      <c r="X22" s="73"/>
      <c r="Y22" s="71"/>
      <c r="Z22" s="73"/>
      <c r="AA22" s="71"/>
      <c r="AB22" s="73"/>
      <c r="AC22" s="71"/>
      <c r="AD22" s="73"/>
      <c r="AE22" s="76">
        <v>0.5906597222222222</v>
      </c>
      <c r="AF22" s="61">
        <v>0</v>
      </c>
      <c r="AG22" s="231">
        <v>0.014108796296296244</v>
      </c>
      <c r="AH22" s="62"/>
      <c r="AI22" s="231">
        <v>0.014108796296296244</v>
      </c>
      <c r="AJ22" s="63">
        <v>0.014108796296296244</v>
      </c>
      <c r="AK22" s="64">
        <v>0</v>
      </c>
      <c r="AL22" s="65">
        <v>0</v>
      </c>
      <c r="AM22" s="66">
        <v>0.0037962962962961866</v>
      </c>
      <c r="AN22" s="74">
        <v>17</v>
      </c>
      <c r="AO22" s="68">
        <v>46</v>
      </c>
      <c r="AP22" s="69">
        <v>1.368125701459022</v>
      </c>
      <c r="AQ22" s="78" t="s">
        <v>109</v>
      </c>
      <c r="AR22" s="70"/>
      <c r="AS22" s="47"/>
      <c r="AT22" s="75"/>
    </row>
    <row r="23" spans="1:46" ht="19.5" customHeight="1">
      <c r="A23" s="70">
        <v>18</v>
      </c>
      <c r="B23" s="51"/>
      <c r="C23" s="114"/>
      <c r="D23" s="51" t="s">
        <v>124</v>
      </c>
      <c r="E23" s="52" t="s">
        <v>125</v>
      </c>
      <c r="F23" s="51">
        <v>1994</v>
      </c>
      <c r="G23" s="53" t="s">
        <v>109</v>
      </c>
      <c r="H23" s="52">
        <v>3</v>
      </c>
      <c r="I23" s="52" t="s">
        <v>18</v>
      </c>
      <c r="J23" s="54">
        <v>4507748</v>
      </c>
      <c r="K23" s="55">
        <v>401</v>
      </c>
      <c r="L23" s="52" t="s">
        <v>126</v>
      </c>
      <c r="M23" s="52"/>
      <c r="N23" s="52" t="s">
        <v>42</v>
      </c>
      <c r="O23" s="52" t="s">
        <v>127</v>
      </c>
      <c r="P23" s="56">
        <v>0.5703125</v>
      </c>
      <c r="Q23" s="71"/>
      <c r="R23" s="72"/>
      <c r="S23" s="71"/>
      <c r="T23" s="73"/>
      <c r="U23" s="71"/>
      <c r="V23" s="73"/>
      <c r="W23" s="71"/>
      <c r="X23" s="73"/>
      <c r="Y23" s="71"/>
      <c r="Z23" s="73"/>
      <c r="AA23" s="71"/>
      <c r="AB23" s="73"/>
      <c r="AC23" s="71"/>
      <c r="AD23" s="73"/>
      <c r="AE23" s="76">
        <v>0.5844328703703704</v>
      </c>
      <c r="AF23" s="61">
        <v>0</v>
      </c>
      <c r="AG23" s="231">
        <v>0.014120370370370394</v>
      </c>
      <c r="AH23" s="62"/>
      <c r="AI23" s="231">
        <v>0.014120370370370394</v>
      </c>
      <c r="AJ23" s="63">
        <v>0.014120370370370394</v>
      </c>
      <c r="AK23" s="64">
        <v>0</v>
      </c>
      <c r="AL23" s="65">
        <v>0</v>
      </c>
      <c r="AM23" s="66">
        <v>0.0038078703703703365</v>
      </c>
      <c r="AN23" s="74">
        <v>18</v>
      </c>
      <c r="AO23" s="68">
        <v>44</v>
      </c>
      <c r="AP23" s="69">
        <v>1.3692480359146972</v>
      </c>
      <c r="AQ23" s="78" t="s">
        <v>109</v>
      </c>
      <c r="AR23" s="70"/>
      <c r="AS23" s="47"/>
      <c r="AT23" s="75"/>
    </row>
    <row r="24" spans="1:46" ht="19.5" customHeight="1">
      <c r="A24" s="70">
        <v>19</v>
      </c>
      <c r="B24" s="53"/>
      <c r="C24" s="114"/>
      <c r="D24" s="51" t="s">
        <v>128</v>
      </c>
      <c r="E24" s="52" t="s">
        <v>129</v>
      </c>
      <c r="F24" s="51">
        <v>1992</v>
      </c>
      <c r="G24" s="53" t="s">
        <v>47</v>
      </c>
      <c r="H24" s="52">
        <v>10</v>
      </c>
      <c r="I24" s="52" t="s">
        <v>18</v>
      </c>
      <c r="J24" s="112">
        <v>4507805</v>
      </c>
      <c r="K24" s="55">
        <v>403</v>
      </c>
      <c r="L24" s="52" t="s">
        <v>67</v>
      </c>
      <c r="M24" s="52"/>
      <c r="N24" s="52" t="s">
        <v>68</v>
      </c>
      <c r="O24" s="52" t="s">
        <v>130</v>
      </c>
      <c r="P24" s="56">
        <v>0.5953125</v>
      </c>
      <c r="Q24" s="71"/>
      <c r="R24" s="72"/>
      <c r="S24" s="71"/>
      <c r="T24" s="73"/>
      <c r="U24" s="71"/>
      <c r="V24" s="73"/>
      <c r="W24" s="71"/>
      <c r="X24" s="73"/>
      <c r="Y24" s="71"/>
      <c r="Z24" s="73"/>
      <c r="AA24" s="71"/>
      <c r="AB24" s="73"/>
      <c r="AC24" s="71"/>
      <c r="AD24" s="73"/>
      <c r="AE24" s="76">
        <v>0.6100231481481482</v>
      </c>
      <c r="AF24" s="61">
        <v>0</v>
      </c>
      <c r="AG24" s="231">
        <v>0.014710648148148153</v>
      </c>
      <c r="AH24" s="62"/>
      <c r="AI24" s="231">
        <v>0.014710648148148153</v>
      </c>
      <c r="AJ24" s="63">
        <v>0.014710648148148153</v>
      </c>
      <c r="AK24" s="64">
        <v>0</v>
      </c>
      <c r="AL24" s="65">
        <v>0</v>
      </c>
      <c r="AM24" s="66">
        <v>0.0043981481481480955</v>
      </c>
      <c r="AN24" s="74">
        <v>19</v>
      </c>
      <c r="AO24" s="68">
        <v>42</v>
      </c>
      <c r="AP24" s="69">
        <v>1.4264870931537523</v>
      </c>
      <c r="AQ24" s="78"/>
      <c r="AR24" s="70"/>
      <c r="AS24" s="47"/>
      <c r="AT24" s="75"/>
    </row>
    <row r="25" spans="1:46" ht="19.5" customHeight="1">
      <c r="A25" s="70">
        <v>20</v>
      </c>
      <c r="B25" s="51"/>
      <c r="C25" s="115" t="s">
        <v>131</v>
      </c>
      <c r="D25" s="114" t="s">
        <v>132</v>
      </c>
      <c r="E25" s="55" t="s">
        <v>133</v>
      </c>
      <c r="F25" s="51">
        <v>1994</v>
      </c>
      <c r="G25" s="116" t="s">
        <v>109</v>
      </c>
      <c r="H25" s="52">
        <v>3</v>
      </c>
      <c r="I25" s="55" t="s">
        <v>18</v>
      </c>
      <c r="J25" s="112">
        <v>4507774</v>
      </c>
      <c r="K25" s="55">
        <v>413</v>
      </c>
      <c r="L25" s="55" t="s">
        <v>98</v>
      </c>
      <c r="M25" s="52"/>
      <c r="N25" s="52" t="s">
        <v>86</v>
      </c>
      <c r="O25" s="52"/>
      <c r="P25" s="56">
        <v>0.6244791666666667</v>
      </c>
      <c r="Q25" s="71"/>
      <c r="R25" s="72"/>
      <c r="S25" s="71"/>
      <c r="T25" s="73"/>
      <c r="U25" s="71"/>
      <c r="V25" s="73"/>
      <c r="W25" s="71"/>
      <c r="X25" s="73"/>
      <c r="Y25" s="71"/>
      <c r="Z25" s="73"/>
      <c r="AA25" s="71"/>
      <c r="AB25" s="73"/>
      <c r="AC25" s="71"/>
      <c r="AD25" s="73"/>
      <c r="AE25" s="76">
        <v>0.6397222222222222</v>
      </c>
      <c r="AF25" s="61">
        <v>0</v>
      </c>
      <c r="AG25" s="231">
        <v>0.015243055555555496</v>
      </c>
      <c r="AH25" s="62"/>
      <c r="AI25" s="231">
        <v>0.015243055555555496</v>
      </c>
      <c r="AJ25" s="63">
        <v>0.015243055555555496</v>
      </c>
      <c r="AK25" s="64">
        <v>0</v>
      </c>
      <c r="AL25" s="65">
        <v>0</v>
      </c>
      <c r="AM25" s="66">
        <v>0.004930555555555438</v>
      </c>
      <c r="AN25" s="74">
        <v>20</v>
      </c>
      <c r="AO25" s="68">
        <v>40</v>
      </c>
      <c r="AP25" s="69">
        <v>1.478114478114464</v>
      </c>
      <c r="AQ25" s="78"/>
      <c r="AR25" s="70"/>
      <c r="AS25" s="47"/>
      <c r="AT25" s="75"/>
    </row>
    <row r="26" spans="1:46" ht="19.5" customHeight="1">
      <c r="A26" s="70">
        <v>21</v>
      </c>
      <c r="B26" s="51"/>
      <c r="C26" s="114"/>
      <c r="D26" s="51" t="s">
        <v>134</v>
      </c>
      <c r="E26" s="52" t="s">
        <v>135</v>
      </c>
      <c r="F26" s="51">
        <v>1990</v>
      </c>
      <c r="G26" s="53" t="s">
        <v>47</v>
      </c>
      <c r="H26" s="52">
        <v>10</v>
      </c>
      <c r="I26" s="52" t="s">
        <v>18</v>
      </c>
      <c r="J26" s="112">
        <v>4507804</v>
      </c>
      <c r="K26" s="55">
        <v>403</v>
      </c>
      <c r="L26" s="52" t="s">
        <v>67</v>
      </c>
      <c r="M26" s="52"/>
      <c r="N26" s="52" t="s">
        <v>68</v>
      </c>
      <c r="O26" s="52" t="s">
        <v>130</v>
      </c>
      <c r="P26" s="56">
        <v>0.6099652777777778</v>
      </c>
      <c r="Q26" s="71"/>
      <c r="R26" s="72"/>
      <c r="S26" s="71"/>
      <c r="T26" s="73"/>
      <c r="U26" s="71"/>
      <c r="V26" s="73"/>
      <c r="W26" s="71"/>
      <c r="X26" s="73"/>
      <c r="Y26" s="71"/>
      <c r="Z26" s="73"/>
      <c r="AA26" s="71"/>
      <c r="AB26" s="73"/>
      <c r="AC26" s="71"/>
      <c r="AD26" s="73"/>
      <c r="AE26" s="76">
        <v>0.6252430555555556</v>
      </c>
      <c r="AF26" s="61">
        <v>0</v>
      </c>
      <c r="AG26" s="231">
        <v>0.015277777777777835</v>
      </c>
      <c r="AH26" s="62"/>
      <c r="AI26" s="231">
        <v>0.015277777777777835</v>
      </c>
      <c r="AJ26" s="63">
        <v>0.015277777777777835</v>
      </c>
      <c r="AK26" s="64">
        <v>0</v>
      </c>
      <c r="AL26" s="65">
        <v>0</v>
      </c>
      <c r="AM26" s="66">
        <v>0.004965277777777777</v>
      </c>
      <c r="AN26" s="74">
        <v>21</v>
      </c>
      <c r="AO26" s="68">
        <v>38</v>
      </c>
      <c r="AP26" s="69">
        <v>1.4814814814814787</v>
      </c>
      <c r="AQ26" s="78"/>
      <c r="AR26" s="70"/>
      <c r="AS26" s="47"/>
      <c r="AT26" s="75"/>
    </row>
    <row r="27" spans="1:46" ht="19.5" customHeight="1">
      <c r="A27" s="70">
        <v>22</v>
      </c>
      <c r="B27" s="51"/>
      <c r="C27" s="114"/>
      <c r="D27" s="51" t="s">
        <v>136</v>
      </c>
      <c r="E27" s="52" t="s">
        <v>137</v>
      </c>
      <c r="F27" s="51">
        <v>1994</v>
      </c>
      <c r="G27" s="53" t="s">
        <v>109</v>
      </c>
      <c r="H27" s="52">
        <v>3</v>
      </c>
      <c r="I27" s="52" t="s">
        <v>18</v>
      </c>
      <c r="J27" s="112">
        <v>4507747</v>
      </c>
      <c r="K27" s="55">
        <v>401</v>
      </c>
      <c r="L27" s="52" t="s">
        <v>126</v>
      </c>
      <c r="M27" s="52"/>
      <c r="N27" s="52" t="s">
        <v>42</v>
      </c>
      <c r="O27" s="52" t="s">
        <v>127</v>
      </c>
      <c r="P27" s="56">
        <v>0.5911342592592593</v>
      </c>
      <c r="Q27" s="71"/>
      <c r="R27" s="72"/>
      <c r="S27" s="71"/>
      <c r="T27" s="73"/>
      <c r="U27" s="71"/>
      <c r="V27" s="73"/>
      <c r="W27" s="71"/>
      <c r="X27" s="73"/>
      <c r="Y27" s="71"/>
      <c r="Z27" s="73"/>
      <c r="AA27" s="71"/>
      <c r="AB27" s="73"/>
      <c r="AC27" s="71"/>
      <c r="AD27" s="73"/>
      <c r="AE27" s="236">
        <v>0.6063194444444444</v>
      </c>
      <c r="AF27" s="61">
        <v>0</v>
      </c>
      <c r="AG27" s="231">
        <v>0.01518518518518508</v>
      </c>
      <c r="AH27" s="62">
        <v>0.00034722222222222224</v>
      </c>
      <c r="AI27" s="231">
        <v>0.015532407407407302</v>
      </c>
      <c r="AJ27" s="63">
        <v>0.01518518518518508</v>
      </c>
      <c r="AK27" s="64">
        <v>0</v>
      </c>
      <c r="AL27" s="65">
        <v>0</v>
      </c>
      <c r="AM27" s="66">
        <v>0.004872685185185022</v>
      </c>
      <c r="AN27" s="74">
        <v>22</v>
      </c>
      <c r="AO27" s="68">
        <v>36</v>
      </c>
      <c r="AP27" s="69">
        <v>1.4725028058361207</v>
      </c>
      <c r="AQ27" s="78"/>
      <c r="AR27" s="70"/>
      <c r="AS27" s="47"/>
      <c r="AT27" s="75"/>
    </row>
    <row r="28" spans="1:46" ht="19.5" customHeight="1">
      <c r="A28" s="70">
        <v>23</v>
      </c>
      <c r="B28" s="53"/>
      <c r="C28" s="114"/>
      <c r="D28" s="51" t="s">
        <v>138</v>
      </c>
      <c r="E28" s="52" t="s">
        <v>139</v>
      </c>
      <c r="F28" s="51">
        <v>1994</v>
      </c>
      <c r="G28" s="53" t="s">
        <v>109</v>
      </c>
      <c r="H28" s="52">
        <v>3</v>
      </c>
      <c r="I28" s="52" t="s">
        <v>18</v>
      </c>
      <c r="J28" s="112">
        <v>4507771</v>
      </c>
      <c r="K28" s="55">
        <v>413</v>
      </c>
      <c r="L28" s="52" t="s">
        <v>98</v>
      </c>
      <c r="M28" s="52"/>
      <c r="N28" s="52" t="s">
        <v>86</v>
      </c>
      <c r="O28" s="52" t="s">
        <v>87</v>
      </c>
      <c r="P28" s="56">
        <v>0.5828009259259259</v>
      </c>
      <c r="Q28" s="71"/>
      <c r="R28" s="72"/>
      <c r="S28" s="71"/>
      <c r="T28" s="73"/>
      <c r="U28" s="71"/>
      <c r="V28" s="73"/>
      <c r="W28" s="71"/>
      <c r="X28" s="73"/>
      <c r="Y28" s="71"/>
      <c r="Z28" s="73"/>
      <c r="AA28" s="71"/>
      <c r="AB28" s="73"/>
      <c r="AC28" s="71"/>
      <c r="AD28" s="73"/>
      <c r="AE28" s="76">
        <v>0.6029050925925926</v>
      </c>
      <c r="AF28" s="61">
        <v>0</v>
      </c>
      <c r="AG28" s="231">
        <v>0.0201041666666667</v>
      </c>
      <c r="AH28" s="62"/>
      <c r="AI28" s="231">
        <v>0.0201041666666667</v>
      </c>
      <c r="AJ28" s="63">
        <v>0.0201041666666667</v>
      </c>
      <c r="AK28" s="64">
        <v>0</v>
      </c>
      <c r="AL28" s="65">
        <v>0</v>
      </c>
      <c r="AM28" s="66">
        <v>0.009791666666666643</v>
      </c>
      <c r="AN28" s="74">
        <v>23</v>
      </c>
      <c r="AO28" s="68">
        <v>34</v>
      </c>
      <c r="AP28" s="69">
        <v>1.9494949494949418</v>
      </c>
      <c r="AQ28" s="78"/>
      <c r="AR28" s="70"/>
      <c r="AS28" s="47"/>
      <c r="AT28" s="75"/>
    </row>
    <row r="29" spans="1:46" ht="19.5" customHeight="1">
      <c r="A29" s="70">
        <v>24</v>
      </c>
      <c r="B29" s="53"/>
      <c r="C29" s="114"/>
      <c r="D29" s="51" t="s">
        <v>140</v>
      </c>
      <c r="E29" s="52" t="s">
        <v>141</v>
      </c>
      <c r="F29" s="51">
        <v>1994</v>
      </c>
      <c r="G29" s="53" t="s">
        <v>109</v>
      </c>
      <c r="H29" s="52">
        <v>3</v>
      </c>
      <c r="I29" s="52" t="s">
        <v>18</v>
      </c>
      <c r="J29" s="112">
        <v>4507753</v>
      </c>
      <c r="K29" s="55">
        <v>402</v>
      </c>
      <c r="L29" s="52" t="s">
        <v>101</v>
      </c>
      <c r="M29" s="52"/>
      <c r="N29" s="52" t="s">
        <v>40</v>
      </c>
      <c r="O29" s="52" t="s">
        <v>102</v>
      </c>
      <c r="P29" s="56">
        <v>0.6036458333333333</v>
      </c>
      <c r="Q29" s="71"/>
      <c r="R29" s="72"/>
      <c r="S29" s="71"/>
      <c r="T29" s="73"/>
      <c r="U29" s="71"/>
      <c r="V29" s="73"/>
      <c r="W29" s="71"/>
      <c r="X29" s="73"/>
      <c r="Y29" s="71"/>
      <c r="Z29" s="73"/>
      <c r="AA29" s="71"/>
      <c r="AB29" s="73"/>
      <c r="AC29" s="71"/>
      <c r="AD29" s="73"/>
      <c r="AE29" s="76">
        <v>0.6277662037037037</v>
      </c>
      <c r="AF29" s="61">
        <v>0</v>
      </c>
      <c r="AG29" s="231">
        <v>0.024120370370370403</v>
      </c>
      <c r="AH29" s="62"/>
      <c r="AI29" s="231">
        <v>0.024120370370370403</v>
      </c>
      <c r="AJ29" s="63">
        <v>0.024120370370370403</v>
      </c>
      <c r="AK29" s="64">
        <v>0</v>
      </c>
      <c r="AL29" s="65">
        <v>0</v>
      </c>
      <c r="AM29" s="66">
        <v>0.013807870370370345</v>
      </c>
      <c r="AN29" s="74">
        <v>24</v>
      </c>
      <c r="AO29" s="68">
        <v>32</v>
      </c>
      <c r="AP29" s="69">
        <v>2.3389450056116625</v>
      </c>
      <c r="AQ29" s="78"/>
      <c r="AR29" s="70"/>
      <c r="AS29" s="47"/>
      <c r="AT29" s="75"/>
    </row>
    <row r="30" spans="1:46" ht="19.5" customHeight="1">
      <c r="A30" s="70">
        <v>25</v>
      </c>
      <c r="B30" s="53"/>
      <c r="C30" s="232"/>
      <c r="D30" s="51" t="s">
        <v>142</v>
      </c>
      <c r="E30" s="52" t="s">
        <v>143</v>
      </c>
      <c r="F30" s="51">
        <v>1994</v>
      </c>
      <c r="G30" s="53" t="s">
        <v>47</v>
      </c>
      <c r="H30" s="52">
        <v>10</v>
      </c>
      <c r="I30" s="52" t="s">
        <v>18</v>
      </c>
      <c r="J30" s="55">
        <v>4507789</v>
      </c>
      <c r="K30" s="55">
        <v>410</v>
      </c>
      <c r="L30" s="52" t="s">
        <v>144</v>
      </c>
      <c r="M30" s="52"/>
      <c r="N30" s="52" t="s">
        <v>78</v>
      </c>
      <c r="O30" s="52" t="s">
        <v>145</v>
      </c>
      <c r="P30" s="56">
        <v>0.5723958333333333</v>
      </c>
      <c r="Q30" s="71"/>
      <c r="R30" s="72"/>
      <c r="S30" s="71"/>
      <c r="T30" s="73"/>
      <c r="U30" s="71"/>
      <c r="V30" s="235" t="s">
        <v>146</v>
      </c>
      <c r="W30" s="71"/>
      <c r="X30" s="73"/>
      <c r="Y30" s="71"/>
      <c r="Z30" s="73"/>
      <c r="AA30" s="71"/>
      <c r="AB30" s="73"/>
      <c r="AC30" s="71"/>
      <c r="AD30" s="73"/>
      <c r="AE30" s="76">
        <v>0.5899768518518519</v>
      </c>
      <c r="AF30" s="61">
        <v>0</v>
      </c>
      <c r="AG30" s="231">
        <v>0.017581018518518565</v>
      </c>
      <c r="AH30" s="62"/>
      <c r="AI30" s="231">
        <v>0.017581018518518565</v>
      </c>
      <c r="AJ30" s="63" t="s">
        <v>45</v>
      </c>
      <c r="AK30" s="64">
        <v>1</v>
      </c>
      <c r="AL30" s="65">
        <v>1</v>
      </c>
      <c r="AM30" s="66" t="s">
        <v>46</v>
      </c>
      <c r="AN30" s="74">
        <v>25</v>
      </c>
      <c r="AO30" s="68">
        <v>30</v>
      </c>
      <c r="AP30" s="69" t="s">
        <v>46</v>
      </c>
      <c r="AQ30" s="78"/>
      <c r="AR30" s="70"/>
      <c r="AS30" s="47"/>
      <c r="AT30" s="75"/>
    </row>
    <row r="31" spans="1:46" ht="19.5" customHeight="1">
      <c r="A31" s="70">
        <v>26</v>
      </c>
      <c r="B31" s="53"/>
      <c r="C31" s="232"/>
      <c r="D31" s="51" t="s">
        <v>147</v>
      </c>
      <c r="E31" s="52" t="s">
        <v>148</v>
      </c>
      <c r="F31" s="51">
        <v>1989</v>
      </c>
      <c r="G31" s="53" t="s">
        <v>47</v>
      </c>
      <c r="H31" s="52">
        <v>10</v>
      </c>
      <c r="I31" s="52" t="s">
        <v>18</v>
      </c>
      <c r="J31" s="112">
        <v>4507787</v>
      </c>
      <c r="K31" s="55">
        <v>410</v>
      </c>
      <c r="L31" s="52" t="s">
        <v>144</v>
      </c>
      <c r="M31" s="52"/>
      <c r="N31" s="52" t="s">
        <v>78</v>
      </c>
      <c r="O31" s="52" t="s">
        <v>145</v>
      </c>
      <c r="P31" s="56">
        <v>0.5932407407407407</v>
      </c>
      <c r="Q31" s="71"/>
      <c r="R31" s="72"/>
      <c r="S31" s="71"/>
      <c r="T31" s="73"/>
      <c r="U31" s="71"/>
      <c r="V31" s="235" t="s">
        <v>146</v>
      </c>
      <c r="W31" s="71"/>
      <c r="X31" s="73"/>
      <c r="Y31" s="71"/>
      <c r="Z31" s="73"/>
      <c r="AA31" s="71"/>
      <c r="AB31" s="73"/>
      <c r="AC31" s="71"/>
      <c r="AD31" s="73"/>
      <c r="AE31" s="237">
        <v>0.6112384259259259</v>
      </c>
      <c r="AF31" s="61">
        <v>0</v>
      </c>
      <c r="AG31" s="231">
        <v>0.017997685185185186</v>
      </c>
      <c r="AH31" s="62"/>
      <c r="AI31" s="231">
        <v>0.017997685185185186</v>
      </c>
      <c r="AJ31" s="63" t="s">
        <v>45</v>
      </c>
      <c r="AK31" s="64">
        <v>1</v>
      </c>
      <c r="AL31" s="65">
        <v>1</v>
      </c>
      <c r="AM31" s="66" t="s">
        <v>46</v>
      </c>
      <c r="AN31" s="74">
        <v>26</v>
      </c>
      <c r="AO31" s="68">
        <v>28</v>
      </c>
      <c r="AP31" s="69" t="s">
        <v>46</v>
      </c>
      <c r="AQ31" s="78"/>
      <c r="AR31" s="70"/>
      <c r="AS31" s="47"/>
      <c r="AT31" s="75"/>
    </row>
    <row r="32" spans="1:46" ht="19.5" customHeight="1">
      <c r="A32" s="70">
        <v>27</v>
      </c>
      <c r="B32" s="51"/>
      <c r="C32" s="114"/>
      <c r="D32" s="114" t="s">
        <v>149</v>
      </c>
      <c r="E32" s="55" t="s">
        <v>150</v>
      </c>
      <c r="F32" s="114">
        <v>1994</v>
      </c>
      <c r="G32" s="116" t="s">
        <v>109</v>
      </c>
      <c r="H32" s="55">
        <v>3</v>
      </c>
      <c r="I32" s="55" t="s">
        <v>18</v>
      </c>
      <c r="J32" s="117">
        <v>4507756</v>
      </c>
      <c r="K32" s="55">
        <v>403</v>
      </c>
      <c r="L32" s="55" t="s">
        <v>67</v>
      </c>
      <c r="M32" s="55"/>
      <c r="N32" s="55" t="s">
        <v>68</v>
      </c>
      <c r="O32" s="55" t="s">
        <v>130</v>
      </c>
      <c r="P32" s="118">
        <v>0.6266203703703704</v>
      </c>
      <c r="Q32" s="71"/>
      <c r="R32" s="72"/>
      <c r="S32" s="71"/>
      <c r="T32" s="73"/>
      <c r="U32" s="71"/>
      <c r="V32" s="73" t="s">
        <v>44</v>
      </c>
      <c r="W32" s="71"/>
      <c r="X32" s="73"/>
      <c r="Y32" s="71"/>
      <c r="Z32" s="73"/>
      <c r="AA32" s="71"/>
      <c r="AB32" s="73"/>
      <c r="AC32" s="71"/>
      <c r="AD32" s="73"/>
      <c r="AE32" s="237">
        <v>0.6462268518518518</v>
      </c>
      <c r="AF32" s="61">
        <v>0</v>
      </c>
      <c r="AG32" s="231">
        <v>0.019606481481481364</v>
      </c>
      <c r="AH32" s="62"/>
      <c r="AI32" s="231">
        <v>0.019606481481481364</v>
      </c>
      <c r="AJ32" s="63" t="s">
        <v>45</v>
      </c>
      <c r="AK32" s="64">
        <v>1</v>
      </c>
      <c r="AL32" s="65">
        <v>1</v>
      </c>
      <c r="AM32" s="66" t="s">
        <v>46</v>
      </c>
      <c r="AN32" s="74">
        <v>27</v>
      </c>
      <c r="AO32" s="68">
        <v>26</v>
      </c>
      <c r="AP32" s="69" t="s">
        <v>46</v>
      </c>
      <c r="AQ32" s="78"/>
      <c r="AR32" s="70"/>
      <c r="AS32" s="47"/>
      <c r="AT32" s="75"/>
    </row>
    <row r="33" spans="1:46" ht="19.5" customHeight="1">
      <c r="A33" s="70">
        <v>28</v>
      </c>
      <c r="B33" s="53"/>
      <c r="C33" s="232"/>
      <c r="D33" s="51" t="s">
        <v>151</v>
      </c>
      <c r="E33" s="52" t="s">
        <v>152</v>
      </c>
      <c r="F33" s="51">
        <v>1994</v>
      </c>
      <c r="G33" s="53" t="s">
        <v>109</v>
      </c>
      <c r="H33" s="52">
        <v>3</v>
      </c>
      <c r="I33" s="52" t="s">
        <v>18</v>
      </c>
      <c r="J33" s="112">
        <v>4507788</v>
      </c>
      <c r="K33" s="55">
        <v>410</v>
      </c>
      <c r="L33" s="52" t="s">
        <v>144</v>
      </c>
      <c r="M33" s="52"/>
      <c r="N33" s="52" t="s">
        <v>78</v>
      </c>
      <c r="O33" s="52" t="s">
        <v>145</v>
      </c>
      <c r="P33" s="56">
        <v>0.6203356481481481</v>
      </c>
      <c r="Q33" s="71"/>
      <c r="R33" s="72"/>
      <c r="S33" s="71"/>
      <c r="T33" s="73"/>
      <c r="U33" s="71"/>
      <c r="V33" s="73" t="s">
        <v>44</v>
      </c>
      <c r="W33" s="71"/>
      <c r="X33" s="73"/>
      <c r="Y33" s="71"/>
      <c r="Z33" s="73"/>
      <c r="AA33" s="71"/>
      <c r="AB33" s="73"/>
      <c r="AC33" s="71"/>
      <c r="AD33" s="73"/>
      <c r="AE33" s="76">
        <v>0.6415625</v>
      </c>
      <c r="AF33" s="61">
        <v>0</v>
      </c>
      <c r="AG33" s="231">
        <v>0.021226851851851913</v>
      </c>
      <c r="AH33" s="62"/>
      <c r="AI33" s="231">
        <v>0.021226851851851913</v>
      </c>
      <c r="AJ33" s="63" t="s">
        <v>45</v>
      </c>
      <c r="AK33" s="64">
        <v>1</v>
      </c>
      <c r="AL33" s="65">
        <v>1</v>
      </c>
      <c r="AM33" s="66" t="s">
        <v>46</v>
      </c>
      <c r="AN33" s="74">
        <v>28</v>
      </c>
      <c r="AO33" s="68">
        <v>24</v>
      </c>
      <c r="AP33" s="69" t="s">
        <v>46</v>
      </c>
      <c r="AQ33" s="78"/>
      <c r="AR33" s="70"/>
      <c r="AS33" s="47"/>
      <c r="AT33" s="75"/>
    </row>
    <row r="34" spans="1:46" ht="19.5" customHeight="1">
      <c r="A34" s="70">
        <v>29</v>
      </c>
      <c r="B34" s="51"/>
      <c r="C34" s="114"/>
      <c r="D34" s="51" t="s">
        <v>153</v>
      </c>
      <c r="E34" s="52" t="s">
        <v>154</v>
      </c>
      <c r="F34" s="51">
        <v>1994</v>
      </c>
      <c r="G34" s="53" t="s">
        <v>109</v>
      </c>
      <c r="H34" s="52">
        <v>3</v>
      </c>
      <c r="I34" s="52" t="s">
        <v>18</v>
      </c>
      <c r="J34" s="54">
        <v>4507749</v>
      </c>
      <c r="K34" s="55">
        <v>401</v>
      </c>
      <c r="L34" s="52" t="s">
        <v>126</v>
      </c>
      <c r="M34" s="52"/>
      <c r="N34" s="52" t="s">
        <v>42</v>
      </c>
      <c r="O34" s="52" t="s">
        <v>127</v>
      </c>
      <c r="P34" s="56">
        <v>0.607824074074074</v>
      </c>
      <c r="Q34" s="71"/>
      <c r="R34" s="72"/>
      <c r="S34" s="71"/>
      <c r="T34" s="73"/>
      <c r="U34" s="71"/>
      <c r="V34" s="73" t="s">
        <v>44</v>
      </c>
      <c r="W34" s="71"/>
      <c r="X34" s="73"/>
      <c r="Y34" s="71"/>
      <c r="Z34" s="73"/>
      <c r="AA34" s="71"/>
      <c r="AB34" s="73"/>
      <c r="AC34" s="71"/>
      <c r="AD34" s="73"/>
      <c r="AE34" s="237">
        <v>0.6291550925925926</v>
      </c>
      <c r="AF34" s="61">
        <v>0</v>
      </c>
      <c r="AG34" s="231">
        <v>0.021331018518518596</v>
      </c>
      <c r="AH34" s="62"/>
      <c r="AI34" s="231">
        <v>0.021331018518518596</v>
      </c>
      <c r="AJ34" s="63" t="s">
        <v>45</v>
      </c>
      <c r="AK34" s="64">
        <v>1</v>
      </c>
      <c r="AL34" s="65">
        <v>1</v>
      </c>
      <c r="AM34" s="66" t="s">
        <v>46</v>
      </c>
      <c r="AN34" s="74">
        <v>29</v>
      </c>
      <c r="AO34" s="68">
        <v>22</v>
      </c>
      <c r="AP34" s="69" t="s">
        <v>46</v>
      </c>
      <c r="AQ34" s="78"/>
      <c r="AR34" s="70"/>
      <c r="AS34" s="47"/>
      <c r="AT34" s="75"/>
    </row>
    <row r="35" spans="1:46" ht="19.5" customHeight="1">
      <c r="A35" s="70">
        <v>30</v>
      </c>
      <c r="B35" s="51"/>
      <c r="C35" s="115" t="s">
        <v>131</v>
      </c>
      <c r="D35" s="114" t="s">
        <v>155</v>
      </c>
      <c r="E35" s="55" t="s">
        <v>156</v>
      </c>
      <c r="F35" s="51">
        <v>1994</v>
      </c>
      <c r="G35" s="116" t="s">
        <v>109</v>
      </c>
      <c r="H35" s="52">
        <v>3</v>
      </c>
      <c r="I35" s="55" t="s">
        <v>18</v>
      </c>
      <c r="J35" s="112">
        <v>4507755</v>
      </c>
      <c r="K35" s="55">
        <v>403</v>
      </c>
      <c r="L35" s="52" t="s">
        <v>67</v>
      </c>
      <c r="M35" s="52"/>
      <c r="N35" s="52" t="s">
        <v>68</v>
      </c>
      <c r="O35" s="52"/>
      <c r="P35" s="56">
        <v>0.5744791666666667</v>
      </c>
      <c r="Q35" s="71"/>
      <c r="R35" s="72"/>
      <c r="S35" s="71"/>
      <c r="T35" s="73" t="s">
        <v>44</v>
      </c>
      <c r="U35" s="71"/>
      <c r="V35" s="73"/>
      <c r="W35" s="71"/>
      <c r="X35" s="73"/>
      <c r="Y35" s="71"/>
      <c r="Z35" s="73"/>
      <c r="AA35" s="71"/>
      <c r="AB35" s="73"/>
      <c r="AC35" s="71"/>
      <c r="AD35" s="73"/>
      <c r="AE35" s="76">
        <v>0.5996990740740741</v>
      </c>
      <c r="AF35" s="61">
        <v>0</v>
      </c>
      <c r="AG35" s="231">
        <v>0.025219907407407427</v>
      </c>
      <c r="AH35" s="62"/>
      <c r="AI35" s="231">
        <v>0.025219907407407427</v>
      </c>
      <c r="AJ35" s="63" t="s">
        <v>45</v>
      </c>
      <c r="AK35" s="64">
        <v>1</v>
      </c>
      <c r="AL35" s="65">
        <v>1</v>
      </c>
      <c r="AM35" s="66" t="s">
        <v>46</v>
      </c>
      <c r="AN35" s="74">
        <v>30</v>
      </c>
      <c r="AO35" s="68">
        <v>21</v>
      </c>
      <c r="AP35" s="69" t="s">
        <v>46</v>
      </c>
      <c r="AQ35" s="78"/>
      <c r="AR35" s="70"/>
      <c r="AS35" s="47"/>
      <c r="AT35" s="75"/>
    </row>
    <row r="36" spans="1:46" ht="19.5" customHeight="1">
      <c r="A36" s="70">
        <v>31</v>
      </c>
      <c r="B36" s="51"/>
      <c r="C36" s="115" t="s">
        <v>131</v>
      </c>
      <c r="D36" s="114" t="s">
        <v>157</v>
      </c>
      <c r="E36" s="55" t="s">
        <v>158</v>
      </c>
      <c r="F36" s="51">
        <v>1993</v>
      </c>
      <c r="G36" s="116" t="s">
        <v>109</v>
      </c>
      <c r="H36" s="52">
        <v>3</v>
      </c>
      <c r="I36" s="55" t="s">
        <v>18</v>
      </c>
      <c r="J36" s="112">
        <v>4507757</v>
      </c>
      <c r="K36" s="55">
        <v>403</v>
      </c>
      <c r="L36" s="52" t="s">
        <v>67</v>
      </c>
      <c r="M36" s="52"/>
      <c r="N36" s="52" t="s">
        <v>68</v>
      </c>
      <c r="O36" s="52"/>
      <c r="P36" s="56">
        <v>0.6223842592592593</v>
      </c>
      <c r="Q36" s="71"/>
      <c r="R36" s="72"/>
      <c r="S36" s="71"/>
      <c r="T36" s="73" t="s">
        <v>44</v>
      </c>
      <c r="U36" s="71"/>
      <c r="V36" s="73"/>
      <c r="W36" s="71"/>
      <c r="X36" s="73"/>
      <c r="Y36" s="71"/>
      <c r="Z36" s="73"/>
      <c r="AA36" s="71"/>
      <c r="AB36" s="73" t="s">
        <v>44</v>
      </c>
      <c r="AC36" s="71"/>
      <c r="AD36" s="73"/>
      <c r="AE36" s="76">
        <v>0.644699074074074</v>
      </c>
      <c r="AF36" s="61">
        <v>0</v>
      </c>
      <c r="AG36" s="231">
        <v>0.022314814814814676</v>
      </c>
      <c r="AH36" s="62"/>
      <c r="AI36" s="231">
        <v>0.022314814814814676</v>
      </c>
      <c r="AJ36" s="63" t="s">
        <v>45</v>
      </c>
      <c r="AK36" s="64">
        <v>1</v>
      </c>
      <c r="AL36" s="65">
        <v>2</v>
      </c>
      <c r="AM36" s="66" t="s">
        <v>46</v>
      </c>
      <c r="AN36" s="74">
        <v>31</v>
      </c>
      <c r="AO36" s="68">
        <v>20</v>
      </c>
      <c r="AP36" s="69" t="s">
        <v>46</v>
      </c>
      <c r="AQ36" s="78"/>
      <c r="AR36" s="70"/>
      <c r="AS36" s="47"/>
      <c r="AT36" s="75"/>
    </row>
    <row r="37" spans="4:15" ht="12.75" outlineLevel="1">
      <c r="D37" s="79"/>
      <c r="E37" s="49"/>
      <c r="F37" s="80"/>
      <c r="G37" s="81" t="s">
        <v>48</v>
      </c>
      <c r="H37" s="82">
        <v>320</v>
      </c>
      <c r="I37" s="49"/>
      <c r="J37" s="82"/>
      <c r="N37" s="79"/>
      <c r="O37" s="79"/>
    </row>
    <row r="38" spans="1:44" s="86" customFormat="1" ht="15" outlineLevel="1">
      <c r="A38" s="86" t="s">
        <v>54</v>
      </c>
      <c r="C38" s="87"/>
      <c r="D38" s="88"/>
      <c r="E38" s="88"/>
      <c r="F38" s="88"/>
      <c r="G38" s="89"/>
      <c r="H38" s="88"/>
      <c r="I38" s="90"/>
      <c r="J38" s="90"/>
      <c r="K38" s="87"/>
      <c r="L38" s="87"/>
      <c r="M38" s="87"/>
      <c r="N38" s="88"/>
      <c r="O38" s="88"/>
      <c r="P38" s="91"/>
      <c r="Q38" s="92"/>
      <c r="R38" s="93"/>
      <c r="S38" s="92"/>
      <c r="T38" s="91"/>
      <c r="U38" s="92"/>
      <c r="V38" s="93"/>
      <c r="W38" s="92"/>
      <c r="X38" s="91"/>
      <c r="Y38" s="92"/>
      <c r="Z38" s="91"/>
      <c r="AA38" s="92"/>
      <c r="AB38" s="91"/>
      <c r="AC38" s="92"/>
      <c r="AD38" s="91"/>
      <c r="AE38" s="94"/>
      <c r="AF38" s="91"/>
      <c r="AG38" s="95"/>
      <c r="AH38" s="91"/>
      <c r="AI38" s="91"/>
      <c r="AJ38" s="96"/>
      <c r="AK38" s="97"/>
      <c r="AN38" s="98"/>
      <c r="AO38" s="98"/>
      <c r="AQ38" s="99"/>
      <c r="AR38" s="99"/>
    </row>
    <row r="39" spans="1:45" s="86" customFormat="1" ht="40.5" customHeight="1">
      <c r="A39" s="86" t="s">
        <v>49</v>
      </c>
      <c r="E39" s="100"/>
      <c r="F39" s="100"/>
      <c r="G39" s="101"/>
      <c r="H39" s="100"/>
      <c r="I39" s="100"/>
      <c r="J39" s="100"/>
      <c r="P39" s="102"/>
      <c r="Q39" s="103"/>
      <c r="R39" s="9"/>
      <c r="S39" s="103"/>
      <c r="U39" s="103"/>
      <c r="V39" s="9"/>
      <c r="W39" s="103"/>
      <c r="Y39" s="103"/>
      <c r="AA39" s="103"/>
      <c r="AC39" s="103"/>
      <c r="AE39" s="104"/>
      <c r="AG39" s="105"/>
      <c r="AN39" s="98"/>
      <c r="AO39" s="98"/>
      <c r="AQ39" s="99"/>
      <c r="AR39" s="99"/>
      <c r="AS39" s="99"/>
    </row>
    <row r="40" spans="4:36" ht="12.75">
      <c r="D40" s="49"/>
      <c r="E40" s="106"/>
      <c r="F40" s="106"/>
      <c r="G40" s="107"/>
      <c r="H40" s="106"/>
      <c r="I40" s="6"/>
      <c r="J40" s="6"/>
      <c r="N40" s="49"/>
      <c r="O40" s="49"/>
      <c r="P40" s="108"/>
      <c r="AG40" s="109"/>
      <c r="AJ40" s="110"/>
    </row>
  </sheetData>
  <sheetProtection/>
  <mergeCells count="18">
    <mergeCell ref="G4:G5"/>
    <mergeCell ref="L4:L5"/>
    <mergeCell ref="H4:H5"/>
    <mergeCell ref="I4:I5"/>
    <mergeCell ref="O4:O5"/>
    <mergeCell ref="J4:J5"/>
    <mergeCell ref="K4:K5"/>
    <mergeCell ref="N4:N5"/>
    <mergeCell ref="A1:AR1"/>
    <mergeCell ref="A3:AQ3"/>
    <mergeCell ref="AR4:AR5"/>
    <mergeCell ref="A4:A5"/>
    <mergeCell ref="F4:F5"/>
    <mergeCell ref="B4:B5"/>
    <mergeCell ref="P4:AQ4"/>
    <mergeCell ref="C4:C5"/>
    <mergeCell ref="D4:D5"/>
    <mergeCell ref="E4:E5"/>
  </mergeCells>
  <printOptions/>
  <pageMargins left="0.2" right="0.5118110236220472" top="0.1968503937007874" bottom="0.31496062992125984" header="0.5118110236220472" footer="0.2755905511811024"/>
  <pageSetup horizontalDpi="600" verticalDpi="600" orientation="landscape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7">
    <tabColor indexed="13"/>
  </sheetPr>
  <dimension ref="A1:AU20"/>
  <sheetViews>
    <sheetView view="pageBreakPreview" zoomScale="75" zoomScaleNormal="75" zoomScaleSheetLayoutView="75" zoomScalePageLayoutView="0" workbookViewId="0" topLeftCell="A1">
      <selection activeCell="A3" sqref="A3:AQ3"/>
    </sheetView>
  </sheetViews>
  <sheetFormatPr defaultColWidth="9.140625" defaultRowHeight="12.75" outlineLevelRow="1" outlineLevelCol="1"/>
  <cols>
    <col min="1" max="1" width="4.28125" style="49" customWidth="1"/>
    <col min="2" max="2" width="5.7109375" style="49" hidden="1" customWidth="1" outlineLevel="1"/>
    <col min="3" max="3" width="6.140625" style="49" customWidth="1" collapsed="1"/>
    <col min="4" max="4" width="7.421875" style="106" customWidth="1"/>
    <col min="5" max="5" width="25.00390625" style="6" customWidth="1"/>
    <col min="6" max="6" width="6.28125" style="6" customWidth="1"/>
    <col min="7" max="7" width="5.7109375" style="111" customWidth="1"/>
    <col min="8" max="8" width="6.57421875" style="6" customWidth="1" outlineLevel="1"/>
    <col min="9" max="9" width="3.421875" style="108" customWidth="1" outlineLevel="1"/>
    <col min="10" max="10" width="9.28125" style="108" bestFit="1" customWidth="1"/>
    <col min="11" max="11" width="4.421875" style="49" hidden="1" customWidth="1"/>
    <col min="12" max="12" width="36.00390625" style="49" bestFit="1" customWidth="1"/>
    <col min="13" max="13" width="6.57421875" style="49" hidden="1" customWidth="1" outlineLevel="1"/>
    <col min="14" max="14" width="25.28125" style="106" hidden="1" customWidth="1" collapsed="1"/>
    <col min="15" max="15" width="27.57421875" style="106" hidden="1" customWidth="1" outlineLevel="1"/>
    <col min="16" max="16" width="9.00390625" style="49" customWidth="1" collapsed="1"/>
    <col min="17" max="17" width="7.140625" style="83" hidden="1" customWidth="1" outlineLevel="1"/>
    <col min="18" max="18" width="5.140625" style="49" bestFit="1" customWidth="1" collapsed="1"/>
    <col min="19" max="19" width="7.00390625" style="83" hidden="1" customWidth="1" outlineLevel="1"/>
    <col min="20" max="20" width="5.28125" style="49" customWidth="1" collapsed="1"/>
    <col min="21" max="21" width="5.57421875" style="83" hidden="1" customWidth="1" outlineLevel="1"/>
    <col min="22" max="22" width="6.421875" style="49" customWidth="1" collapsed="1"/>
    <col min="23" max="23" width="7.00390625" style="83" hidden="1" customWidth="1" outlineLevel="1"/>
    <col min="24" max="24" width="5.140625" style="49" bestFit="1" customWidth="1" collapsed="1"/>
    <col min="25" max="25" width="6.00390625" style="83" hidden="1" customWidth="1" outlineLevel="1"/>
    <col min="26" max="26" width="5.140625" style="49" bestFit="1" customWidth="1" collapsed="1"/>
    <col min="27" max="27" width="5.57421875" style="83" hidden="1" customWidth="1" outlineLevel="1"/>
    <col min="28" max="28" width="6.28125" style="49" customWidth="1" collapsed="1"/>
    <col min="29" max="29" width="5.57421875" style="83" hidden="1" customWidth="1" outlineLevel="1"/>
    <col min="30" max="30" width="5.140625" style="49" hidden="1" customWidth="1"/>
    <col min="31" max="31" width="9.28125" style="49" bestFit="1" customWidth="1"/>
    <col min="32" max="32" width="6.57421875" style="49" customWidth="1"/>
    <col min="33" max="33" width="11.00390625" style="84" customWidth="1"/>
    <col min="34" max="34" width="6.57421875" style="49" customWidth="1"/>
    <col min="35" max="35" width="9.140625" style="49" customWidth="1"/>
    <col min="36" max="36" width="11.8515625" style="85" customWidth="1"/>
    <col min="37" max="37" width="7.00390625" style="49" hidden="1" customWidth="1"/>
    <col min="38" max="38" width="3.00390625" style="49" hidden="1" customWidth="1"/>
    <col min="39" max="39" width="8.8515625" style="49" hidden="1" customWidth="1"/>
    <col min="40" max="40" width="4.8515625" style="13" customWidth="1"/>
    <col min="41" max="41" width="4.7109375" style="13" customWidth="1" outlineLevel="1"/>
    <col min="42" max="42" width="10.7109375" style="12" customWidth="1" outlineLevel="1"/>
    <col min="43" max="43" width="6.00390625" style="49" customWidth="1" outlineLevel="1"/>
    <col min="44" max="44" width="7.421875" style="49" customWidth="1"/>
    <col min="45" max="47" width="9.140625" style="49" customWidth="1" outlineLevel="1"/>
    <col min="48" max="16384" width="9.140625" style="49" customWidth="1"/>
  </cols>
  <sheetData>
    <row r="1" spans="1:46" s="2" customFormat="1" ht="54" customHeight="1" thickBot="1">
      <c r="A1" s="405" t="s">
        <v>159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1"/>
      <c r="AT1" s="1"/>
    </row>
    <row r="2" spans="1:46" s="2" customFormat="1" ht="13.5" thickTop="1">
      <c r="A2" s="3" t="s">
        <v>0</v>
      </c>
      <c r="B2" s="3"/>
      <c r="C2" s="3"/>
      <c r="E2" s="4"/>
      <c r="F2" s="4"/>
      <c r="G2" s="5"/>
      <c r="H2" s="4"/>
      <c r="I2" s="6"/>
      <c r="J2" s="6"/>
      <c r="K2" s="3"/>
      <c r="L2" s="3"/>
      <c r="M2" s="3"/>
      <c r="P2" s="7"/>
      <c r="Q2" s="8"/>
      <c r="R2" s="9"/>
      <c r="S2" s="8"/>
      <c r="U2" s="8"/>
      <c r="V2" s="9"/>
      <c r="W2" s="8"/>
      <c r="Y2" s="8"/>
      <c r="AA2" s="8"/>
      <c r="AC2" s="8"/>
      <c r="AG2" s="10"/>
      <c r="AJ2" s="11"/>
      <c r="AL2" s="12"/>
      <c r="AM2" s="12"/>
      <c r="AN2" s="13"/>
      <c r="AO2" s="14"/>
      <c r="AP2" s="15"/>
      <c r="AQ2" s="16"/>
      <c r="AR2" s="15" t="s">
        <v>1</v>
      </c>
      <c r="AS2" s="17"/>
      <c r="AT2" s="18"/>
    </row>
    <row r="3" spans="1:46" s="2" customFormat="1" ht="44.25" customHeight="1" thickBot="1">
      <c r="A3" s="406" t="s">
        <v>270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19"/>
      <c r="AS3" s="20"/>
      <c r="AT3" s="20"/>
    </row>
    <row r="4" spans="1:47" s="2" customFormat="1" ht="17.25" customHeight="1" thickBot="1">
      <c r="A4" s="409" t="s">
        <v>2</v>
      </c>
      <c r="B4" s="413" t="s">
        <v>3</v>
      </c>
      <c r="C4" s="418" t="s">
        <v>4</v>
      </c>
      <c r="D4" s="420" t="s">
        <v>5</v>
      </c>
      <c r="E4" s="422" t="s">
        <v>6</v>
      </c>
      <c r="F4" s="411" t="s">
        <v>7</v>
      </c>
      <c r="G4" s="411" t="s">
        <v>8</v>
      </c>
      <c r="H4" s="426" t="s">
        <v>9</v>
      </c>
      <c r="I4" s="428" t="s">
        <v>10</v>
      </c>
      <c r="J4" s="432" t="s">
        <v>11</v>
      </c>
      <c r="K4" s="413" t="s">
        <v>12</v>
      </c>
      <c r="L4" s="424" t="s">
        <v>13</v>
      </c>
      <c r="M4" s="24"/>
      <c r="N4" s="434" t="s">
        <v>14</v>
      </c>
      <c r="O4" s="430" t="s">
        <v>15</v>
      </c>
      <c r="P4" s="415" t="s">
        <v>16</v>
      </c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7"/>
      <c r="AR4" s="407" t="s">
        <v>17</v>
      </c>
      <c r="AS4" s="20"/>
      <c r="AT4" s="20" t="s">
        <v>18</v>
      </c>
      <c r="AU4" s="20" t="s">
        <v>19</v>
      </c>
    </row>
    <row r="5" spans="1:47" ht="140.25" customHeight="1" thickBot="1">
      <c r="A5" s="410"/>
      <c r="B5" s="414"/>
      <c r="C5" s="419"/>
      <c r="D5" s="421"/>
      <c r="E5" s="423"/>
      <c r="F5" s="412"/>
      <c r="G5" s="412"/>
      <c r="H5" s="427"/>
      <c r="I5" s="429"/>
      <c r="J5" s="433"/>
      <c r="K5" s="414"/>
      <c r="L5" s="425"/>
      <c r="M5" s="28" t="s">
        <v>20</v>
      </c>
      <c r="N5" s="435"/>
      <c r="O5" s="431"/>
      <c r="P5" s="30" t="s">
        <v>21</v>
      </c>
      <c r="Q5" s="31" t="s">
        <v>22</v>
      </c>
      <c r="R5" s="32" t="s">
        <v>23</v>
      </c>
      <c r="S5" s="31" t="s">
        <v>22</v>
      </c>
      <c r="T5" s="33" t="s">
        <v>70</v>
      </c>
      <c r="U5" s="31"/>
      <c r="V5" s="33" t="s">
        <v>71</v>
      </c>
      <c r="W5" s="31"/>
      <c r="X5" s="33" t="s">
        <v>72</v>
      </c>
      <c r="Z5" s="34" t="s">
        <v>73</v>
      </c>
      <c r="AA5" s="31"/>
      <c r="AB5" s="33" t="s">
        <v>74</v>
      </c>
      <c r="AC5" s="31"/>
      <c r="AD5" s="33"/>
      <c r="AE5" s="35" t="s">
        <v>24</v>
      </c>
      <c r="AF5" s="36" t="s">
        <v>25</v>
      </c>
      <c r="AG5" s="37" t="s">
        <v>26</v>
      </c>
      <c r="AH5" s="38" t="s">
        <v>27</v>
      </c>
      <c r="AI5" s="39" t="s">
        <v>28</v>
      </c>
      <c r="AJ5" s="40" t="s">
        <v>16</v>
      </c>
      <c r="AK5" s="41" t="s">
        <v>29</v>
      </c>
      <c r="AL5" s="42" t="s">
        <v>30</v>
      </c>
      <c r="AM5" s="42" t="s">
        <v>31</v>
      </c>
      <c r="AN5" s="43" t="s">
        <v>32</v>
      </c>
      <c r="AO5" s="44" t="s">
        <v>33</v>
      </c>
      <c r="AP5" s="45" t="s">
        <v>34</v>
      </c>
      <c r="AQ5" s="46" t="s">
        <v>35</v>
      </c>
      <c r="AR5" s="408" t="s">
        <v>17</v>
      </c>
      <c r="AS5" s="47" t="s">
        <v>36</v>
      </c>
      <c r="AT5" s="48">
        <v>0.034722222222222224</v>
      </c>
      <c r="AU5" s="48">
        <v>0.041666666666666664</v>
      </c>
    </row>
    <row r="6" spans="1:44" ht="24.75" customHeight="1">
      <c r="A6" s="50">
        <v>1</v>
      </c>
      <c r="B6" s="53"/>
      <c r="C6" s="232"/>
      <c r="D6" s="51" t="s">
        <v>160</v>
      </c>
      <c r="E6" s="52" t="s">
        <v>161</v>
      </c>
      <c r="F6" s="51">
        <v>1995</v>
      </c>
      <c r="G6" s="53" t="s">
        <v>47</v>
      </c>
      <c r="H6" s="52">
        <v>10</v>
      </c>
      <c r="I6" s="52" t="s">
        <v>19</v>
      </c>
      <c r="J6" s="54">
        <v>4507795</v>
      </c>
      <c r="K6" s="55">
        <v>411</v>
      </c>
      <c r="L6" s="52" t="s">
        <v>162</v>
      </c>
      <c r="M6" s="52"/>
      <c r="N6" s="52" t="s">
        <v>40</v>
      </c>
      <c r="O6" s="52" t="s">
        <v>38</v>
      </c>
      <c r="P6" s="56">
        <v>0.6494791666666667</v>
      </c>
      <c r="Q6" s="57"/>
      <c r="R6" s="58"/>
      <c r="S6" s="57"/>
      <c r="T6" s="59"/>
      <c r="U6" s="57"/>
      <c r="V6" s="59"/>
      <c r="W6" s="57"/>
      <c r="X6" s="59"/>
      <c r="Y6" s="57"/>
      <c r="Z6" s="59"/>
      <c r="AA6" s="57"/>
      <c r="AB6" s="59"/>
      <c r="AC6" s="57"/>
      <c r="AD6" s="59"/>
      <c r="AE6" s="60">
        <v>0.6618981481481482</v>
      </c>
      <c r="AF6" s="61">
        <v>0</v>
      </c>
      <c r="AG6" s="231">
        <v>0.012418981481481461</v>
      </c>
      <c r="AH6" s="62"/>
      <c r="AI6" s="231">
        <v>0.012418981481481461</v>
      </c>
      <c r="AJ6" s="63">
        <v>0.012418981481481461</v>
      </c>
      <c r="AK6" s="64">
        <v>0</v>
      </c>
      <c r="AL6" s="65">
        <v>0</v>
      </c>
      <c r="AM6" s="66">
        <v>0</v>
      </c>
      <c r="AN6" s="67">
        <v>1</v>
      </c>
      <c r="AO6" s="68">
        <v>100</v>
      </c>
      <c r="AP6" s="69">
        <v>1</v>
      </c>
      <c r="AQ6" s="122" t="s">
        <v>37</v>
      </c>
      <c r="AR6" s="50"/>
    </row>
    <row r="7" spans="1:46" ht="24.75" customHeight="1">
      <c r="A7" s="70">
        <v>2</v>
      </c>
      <c r="B7" s="53"/>
      <c r="C7" s="232"/>
      <c r="D7" s="51" t="s">
        <v>163</v>
      </c>
      <c r="E7" s="52" t="s">
        <v>164</v>
      </c>
      <c r="F7" s="51">
        <v>1994</v>
      </c>
      <c r="G7" s="53" t="s">
        <v>37</v>
      </c>
      <c r="H7" s="52">
        <v>30</v>
      </c>
      <c r="I7" s="52" t="s">
        <v>19</v>
      </c>
      <c r="J7" s="54">
        <v>4507799</v>
      </c>
      <c r="K7" s="55">
        <v>412</v>
      </c>
      <c r="L7" s="52" t="s">
        <v>107</v>
      </c>
      <c r="M7" s="52"/>
      <c r="N7" s="52" t="s">
        <v>40</v>
      </c>
      <c r="O7" s="52" t="s">
        <v>108</v>
      </c>
      <c r="P7" s="56">
        <v>0.6369675925925926</v>
      </c>
      <c r="Q7" s="71"/>
      <c r="R7" s="72"/>
      <c r="S7" s="71"/>
      <c r="T7" s="73"/>
      <c r="U7" s="71"/>
      <c r="V7" s="73"/>
      <c r="W7" s="71"/>
      <c r="X7" s="73"/>
      <c r="Y7" s="71"/>
      <c r="Z7" s="73"/>
      <c r="AA7" s="71"/>
      <c r="AB7" s="73"/>
      <c r="AC7" s="71"/>
      <c r="AD7" s="73"/>
      <c r="AE7" s="60">
        <v>0.6499189814814815</v>
      </c>
      <c r="AF7" s="61">
        <v>0</v>
      </c>
      <c r="AG7" s="231">
        <v>0.012951388888888915</v>
      </c>
      <c r="AH7" s="62"/>
      <c r="AI7" s="231">
        <v>0.012951388888888915</v>
      </c>
      <c r="AJ7" s="63">
        <v>0.012951388888888915</v>
      </c>
      <c r="AK7" s="64">
        <v>0</v>
      </c>
      <c r="AL7" s="65">
        <v>0</v>
      </c>
      <c r="AM7" s="66">
        <v>0.0005324074074074536</v>
      </c>
      <c r="AN7" s="74">
        <v>2</v>
      </c>
      <c r="AO7" s="68">
        <v>95</v>
      </c>
      <c r="AP7" s="69">
        <v>1.0428704566635638</v>
      </c>
      <c r="AQ7" s="122" t="s">
        <v>37</v>
      </c>
      <c r="AR7" s="70"/>
      <c r="AS7" s="47"/>
      <c r="AT7" s="75"/>
    </row>
    <row r="8" spans="1:46" ht="24.75" customHeight="1">
      <c r="A8" s="70">
        <v>3</v>
      </c>
      <c r="B8" s="51"/>
      <c r="C8" s="114"/>
      <c r="D8" s="51" t="s">
        <v>165</v>
      </c>
      <c r="E8" s="52" t="s">
        <v>166</v>
      </c>
      <c r="F8" s="51">
        <v>1995</v>
      </c>
      <c r="G8" s="53" t="s">
        <v>37</v>
      </c>
      <c r="H8" s="52">
        <v>30</v>
      </c>
      <c r="I8" s="52" t="s">
        <v>19</v>
      </c>
      <c r="J8" s="54">
        <v>4507762</v>
      </c>
      <c r="K8" s="55">
        <v>404</v>
      </c>
      <c r="L8" s="52" t="s">
        <v>90</v>
      </c>
      <c r="M8" s="52"/>
      <c r="N8" s="52" t="s">
        <v>40</v>
      </c>
      <c r="O8" s="52" t="s">
        <v>91</v>
      </c>
      <c r="P8" s="56">
        <v>0.6307523148148148</v>
      </c>
      <c r="Q8" s="71"/>
      <c r="R8" s="72"/>
      <c r="S8" s="71"/>
      <c r="T8" s="73"/>
      <c r="U8" s="71"/>
      <c r="V8" s="73"/>
      <c r="W8" s="71"/>
      <c r="X8" s="73"/>
      <c r="Y8" s="71"/>
      <c r="Z8" s="73"/>
      <c r="AA8" s="71"/>
      <c r="AB8" s="73"/>
      <c r="AC8" s="71"/>
      <c r="AD8" s="73"/>
      <c r="AE8" s="60">
        <v>0.644525462962963</v>
      </c>
      <c r="AF8" s="61">
        <v>0</v>
      </c>
      <c r="AG8" s="231">
        <v>0.013773148148148229</v>
      </c>
      <c r="AH8" s="62"/>
      <c r="AI8" s="231">
        <v>0.013773148148148229</v>
      </c>
      <c r="AJ8" s="63">
        <v>0.013773148148148229</v>
      </c>
      <c r="AK8" s="64">
        <v>0</v>
      </c>
      <c r="AL8" s="65">
        <v>0</v>
      </c>
      <c r="AM8" s="66">
        <v>0.0013541666666667673</v>
      </c>
      <c r="AN8" s="74">
        <v>3</v>
      </c>
      <c r="AO8" s="68">
        <v>91</v>
      </c>
      <c r="AP8" s="69">
        <v>1.1090400745573241</v>
      </c>
      <c r="AQ8" s="122" t="s">
        <v>37</v>
      </c>
      <c r="AR8" s="70"/>
      <c r="AS8" s="47"/>
      <c r="AT8" s="75"/>
    </row>
    <row r="9" spans="1:46" ht="24.75" customHeight="1">
      <c r="A9" s="70">
        <v>4</v>
      </c>
      <c r="B9" s="51"/>
      <c r="C9" s="233"/>
      <c r="D9" s="51" t="s">
        <v>167</v>
      </c>
      <c r="E9" s="52" t="s">
        <v>168</v>
      </c>
      <c r="F9" s="51">
        <v>1993</v>
      </c>
      <c r="G9" s="53" t="s">
        <v>47</v>
      </c>
      <c r="H9" s="52">
        <v>10</v>
      </c>
      <c r="I9" s="52" t="s">
        <v>19</v>
      </c>
      <c r="J9" s="54">
        <v>4507769</v>
      </c>
      <c r="K9" s="55">
        <v>406</v>
      </c>
      <c r="L9" s="52" t="s">
        <v>85</v>
      </c>
      <c r="M9" s="52"/>
      <c r="N9" s="52" t="s">
        <v>86</v>
      </c>
      <c r="O9" s="52" t="s">
        <v>87</v>
      </c>
      <c r="P9" s="56">
        <v>0.6390625</v>
      </c>
      <c r="Q9" s="71"/>
      <c r="R9" s="72"/>
      <c r="S9" s="71"/>
      <c r="T9" s="73"/>
      <c r="U9" s="71"/>
      <c r="V9" s="73"/>
      <c r="W9" s="71"/>
      <c r="X9" s="73"/>
      <c r="Y9" s="71"/>
      <c r="Z9" s="73"/>
      <c r="AA9" s="71"/>
      <c r="AB9" s="73"/>
      <c r="AC9" s="71"/>
      <c r="AD9" s="73"/>
      <c r="AE9" s="60">
        <v>0.6537499999999999</v>
      </c>
      <c r="AF9" s="61">
        <v>0</v>
      </c>
      <c r="AG9" s="231">
        <v>0.0146875</v>
      </c>
      <c r="AH9" s="62"/>
      <c r="AI9" s="231">
        <v>0.0146875</v>
      </c>
      <c r="AJ9" s="63">
        <v>0.0146875</v>
      </c>
      <c r="AK9" s="64">
        <v>0</v>
      </c>
      <c r="AL9" s="65">
        <v>0</v>
      </c>
      <c r="AM9" s="66">
        <v>0.002268518518518503</v>
      </c>
      <c r="AN9" s="74">
        <v>4</v>
      </c>
      <c r="AO9" s="68">
        <v>87</v>
      </c>
      <c r="AP9" s="69">
        <v>1.1826654240447334</v>
      </c>
      <c r="AQ9" s="122" t="s">
        <v>37</v>
      </c>
      <c r="AR9" s="70"/>
      <c r="AS9" s="47"/>
      <c r="AT9" s="75"/>
    </row>
    <row r="10" spans="1:46" ht="24.75" customHeight="1">
      <c r="A10" s="70">
        <v>5</v>
      </c>
      <c r="B10" s="53"/>
      <c r="C10" s="233"/>
      <c r="D10" s="51" t="s">
        <v>169</v>
      </c>
      <c r="E10" s="52" t="s">
        <v>170</v>
      </c>
      <c r="F10" s="51">
        <v>1994</v>
      </c>
      <c r="G10" s="53" t="s">
        <v>47</v>
      </c>
      <c r="H10" s="52">
        <v>10</v>
      </c>
      <c r="I10" s="52" t="s">
        <v>19</v>
      </c>
      <c r="J10" s="54">
        <v>4507775</v>
      </c>
      <c r="K10" s="55">
        <v>413</v>
      </c>
      <c r="L10" s="52" t="s">
        <v>98</v>
      </c>
      <c r="M10" s="52"/>
      <c r="N10" s="52" t="s">
        <v>86</v>
      </c>
      <c r="O10" s="52" t="s">
        <v>87</v>
      </c>
      <c r="P10" s="56">
        <v>0.6432291666666666</v>
      </c>
      <c r="Q10" s="71"/>
      <c r="R10" s="72"/>
      <c r="S10" s="71"/>
      <c r="T10" s="73"/>
      <c r="U10" s="71"/>
      <c r="V10" s="73"/>
      <c r="W10" s="71"/>
      <c r="X10" s="73"/>
      <c r="Y10" s="71"/>
      <c r="Z10" s="73"/>
      <c r="AA10" s="71"/>
      <c r="AB10" s="73"/>
      <c r="AC10" s="71"/>
      <c r="AD10" s="73"/>
      <c r="AE10" s="60">
        <v>0.6588541666666666</v>
      </c>
      <c r="AF10" s="61">
        <v>0</v>
      </c>
      <c r="AG10" s="231">
        <v>0.015625</v>
      </c>
      <c r="AH10" s="62"/>
      <c r="AI10" s="231">
        <v>0.015625</v>
      </c>
      <c r="AJ10" s="63">
        <v>0.015625</v>
      </c>
      <c r="AK10" s="64">
        <v>0</v>
      </c>
      <c r="AL10" s="65">
        <v>0</v>
      </c>
      <c r="AM10" s="66">
        <v>0.0032060185185185386</v>
      </c>
      <c r="AN10" s="74">
        <v>5</v>
      </c>
      <c r="AO10" s="68">
        <v>83</v>
      </c>
      <c r="AP10" s="69">
        <v>1.2581547064305705</v>
      </c>
      <c r="AQ10" s="78" t="s">
        <v>109</v>
      </c>
      <c r="AR10" s="70"/>
      <c r="AS10" s="47"/>
      <c r="AT10" s="75"/>
    </row>
    <row r="11" spans="1:46" ht="24.75" customHeight="1">
      <c r="A11" s="70">
        <v>6</v>
      </c>
      <c r="B11" s="53"/>
      <c r="C11" s="232"/>
      <c r="D11" s="51" t="s">
        <v>171</v>
      </c>
      <c r="E11" s="52" t="s">
        <v>172</v>
      </c>
      <c r="F11" s="51">
        <v>1994</v>
      </c>
      <c r="G11" s="53" t="s">
        <v>47</v>
      </c>
      <c r="H11" s="52">
        <v>10</v>
      </c>
      <c r="I11" s="52" t="s">
        <v>19</v>
      </c>
      <c r="J11" s="54">
        <v>4507786</v>
      </c>
      <c r="K11" s="55">
        <v>409</v>
      </c>
      <c r="L11" s="52" t="s">
        <v>82</v>
      </c>
      <c r="M11" s="52"/>
      <c r="N11" s="52" t="s">
        <v>42</v>
      </c>
      <c r="O11" s="52" t="s">
        <v>43</v>
      </c>
      <c r="P11" s="56">
        <v>0.6453125000000001</v>
      </c>
      <c r="Q11" s="71"/>
      <c r="R11" s="72"/>
      <c r="S11" s="71"/>
      <c r="T11" s="73"/>
      <c r="U11" s="71"/>
      <c r="V11" s="73"/>
      <c r="W11" s="73"/>
      <c r="X11" s="71"/>
      <c r="Y11" s="71"/>
      <c r="Z11" s="73"/>
      <c r="AA11" s="71"/>
      <c r="AB11" s="73"/>
      <c r="AC11" s="71"/>
      <c r="AD11" s="73"/>
      <c r="AE11" s="60">
        <v>0.6618055555555555</v>
      </c>
      <c r="AF11" s="61">
        <v>0</v>
      </c>
      <c r="AG11" s="231">
        <v>0.01649305555555547</v>
      </c>
      <c r="AH11" s="62"/>
      <c r="AI11" s="231">
        <v>0.01649305555555547</v>
      </c>
      <c r="AJ11" s="63">
        <v>0.01649305555555547</v>
      </c>
      <c r="AK11" s="64">
        <v>0</v>
      </c>
      <c r="AL11" s="65">
        <v>0</v>
      </c>
      <c r="AM11" s="66">
        <v>0.004074074074074008</v>
      </c>
      <c r="AN11" s="74">
        <v>6</v>
      </c>
      <c r="AO11" s="68">
        <v>79</v>
      </c>
      <c r="AP11" s="69">
        <v>1.3280521901211508</v>
      </c>
      <c r="AQ11" s="78" t="s">
        <v>109</v>
      </c>
      <c r="AR11" s="70"/>
      <c r="AS11" s="47"/>
      <c r="AT11" s="75"/>
    </row>
    <row r="12" spans="1:46" ht="24.75" customHeight="1">
      <c r="A12" s="70">
        <v>7</v>
      </c>
      <c r="B12" s="51"/>
      <c r="C12" s="233"/>
      <c r="D12" s="51" t="s">
        <v>173</v>
      </c>
      <c r="E12" s="52" t="s">
        <v>174</v>
      </c>
      <c r="F12" s="51">
        <v>1994</v>
      </c>
      <c r="G12" s="53" t="s">
        <v>109</v>
      </c>
      <c r="H12" s="52">
        <v>3</v>
      </c>
      <c r="I12" s="52" t="s">
        <v>19</v>
      </c>
      <c r="J12" s="54">
        <v>4507750</v>
      </c>
      <c r="K12" s="55">
        <v>401</v>
      </c>
      <c r="L12" s="52" t="s">
        <v>126</v>
      </c>
      <c r="M12" s="52"/>
      <c r="N12" s="52" t="s">
        <v>42</v>
      </c>
      <c r="O12" s="52" t="s">
        <v>127</v>
      </c>
      <c r="P12" s="56">
        <v>0.6328125</v>
      </c>
      <c r="Q12" s="71"/>
      <c r="R12" s="72"/>
      <c r="S12" s="71"/>
      <c r="T12" s="73"/>
      <c r="U12" s="71"/>
      <c r="V12" s="73"/>
      <c r="W12" s="71"/>
      <c r="X12" s="73"/>
      <c r="Y12" s="71"/>
      <c r="Z12" s="73"/>
      <c r="AA12" s="71"/>
      <c r="AB12" s="73"/>
      <c r="AC12" s="71"/>
      <c r="AD12" s="73"/>
      <c r="AE12" s="60">
        <v>0.6520370370370371</v>
      </c>
      <c r="AF12" s="61">
        <v>0</v>
      </c>
      <c r="AG12" s="231">
        <v>0.01922453703703708</v>
      </c>
      <c r="AH12" s="62"/>
      <c r="AI12" s="231">
        <v>0.01922453703703708</v>
      </c>
      <c r="AJ12" s="63">
        <v>0.01922453703703708</v>
      </c>
      <c r="AK12" s="64">
        <v>0</v>
      </c>
      <c r="AL12" s="65">
        <v>0</v>
      </c>
      <c r="AM12" s="66">
        <v>0.00680555555555562</v>
      </c>
      <c r="AN12" s="74">
        <v>7</v>
      </c>
      <c r="AO12" s="68">
        <v>75</v>
      </c>
      <c r="AP12" s="69">
        <v>1.5479962721342093</v>
      </c>
      <c r="AQ12" s="78"/>
      <c r="AR12" s="70"/>
      <c r="AS12" s="47"/>
      <c r="AT12" s="75"/>
    </row>
    <row r="13" spans="1:46" ht="24.75" customHeight="1">
      <c r="A13" s="70">
        <v>8</v>
      </c>
      <c r="B13" s="53"/>
      <c r="C13" s="114"/>
      <c r="D13" s="51" t="s">
        <v>175</v>
      </c>
      <c r="E13" s="52" t="s">
        <v>79</v>
      </c>
      <c r="F13" s="51">
        <v>1992</v>
      </c>
      <c r="G13" s="53" t="s">
        <v>47</v>
      </c>
      <c r="H13" s="52">
        <v>10</v>
      </c>
      <c r="I13" s="52" t="s">
        <v>19</v>
      </c>
      <c r="J13" s="54">
        <v>4507777</v>
      </c>
      <c r="K13" s="55">
        <v>407</v>
      </c>
      <c r="L13" s="52" t="s">
        <v>77</v>
      </c>
      <c r="M13" s="52"/>
      <c r="N13" s="52" t="s">
        <v>78</v>
      </c>
      <c r="O13" s="52" t="s">
        <v>79</v>
      </c>
      <c r="P13" s="56">
        <v>0.6411574074074075</v>
      </c>
      <c r="Q13" s="71"/>
      <c r="R13" s="72"/>
      <c r="S13" s="71"/>
      <c r="T13" s="73"/>
      <c r="U13" s="71"/>
      <c r="V13" s="73"/>
      <c r="W13" s="71"/>
      <c r="X13" s="73"/>
      <c r="Y13" s="71"/>
      <c r="Z13" s="73"/>
      <c r="AA13" s="71"/>
      <c r="AB13" s="73"/>
      <c r="AC13" s="71"/>
      <c r="AD13" s="73"/>
      <c r="AE13" s="60">
        <v>0.6608680555555556</v>
      </c>
      <c r="AF13" s="61">
        <v>0</v>
      </c>
      <c r="AG13" s="231">
        <v>0.019710648148148158</v>
      </c>
      <c r="AH13" s="62"/>
      <c r="AI13" s="231">
        <v>0.019710648148148158</v>
      </c>
      <c r="AJ13" s="63">
        <v>0.019710648148148158</v>
      </c>
      <c r="AK13" s="64">
        <v>0</v>
      </c>
      <c r="AL13" s="65">
        <v>0</v>
      </c>
      <c r="AM13" s="66">
        <v>0.007291666666666696</v>
      </c>
      <c r="AN13" s="74">
        <v>8</v>
      </c>
      <c r="AO13" s="68">
        <v>72</v>
      </c>
      <c r="AP13" s="69">
        <v>1.5871388630009353</v>
      </c>
      <c r="AQ13" s="78"/>
      <c r="AR13" s="70"/>
      <c r="AS13" s="47"/>
      <c r="AT13" s="75"/>
    </row>
    <row r="14" spans="1:46" ht="24.75" customHeight="1">
      <c r="A14" s="70">
        <v>9</v>
      </c>
      <c r="B14" s="53"/>
      <c r="C14" s="232" t="s">
        <v>176</v>
      </c>
      <c r="D14" s="51" t="s">
        <v>177</v>
      </c>
      <c r="E14" s="52" t="s">
        <v>178</v>
      </c>
      <c r="F14" s="51">
        <v>1991</v>
      </c>
      <c r="G14" s="53" t="s">
        <v>109</v>
      </c>
      <c r="H14" s="52">
        <v>3</v>
      </c>
      <c r="I14" s="52" t="s">
        <v>19</v>
      </c>
      <c r="J14" s="54">
        <v>4507791</v>
      </c>
      <c r="K14" s="55">
        <v>410</v>
      </c>
      <c r="L14" s="52" t="s">
        <v>144</v>
      </c>
      <c r="M14" s="52"/>
      <c r="N14" s="52" t="s">
        <v>78</v>
      </c>
      <c r="O14" s="52" t="s">
        <v>145</v>
      </c>
      <c r="P14" s="56">
        <v>0.6515624999999999</v>
      </c>
      <c r="Q14" s="71"/>
      <c r="R14" s="72"/>
      <c r="S14" s="71"/>
      <c r="T14" s="73"/>
      <c r="U14" s="71"/>
      <c r="V14" s="73"/>
      <c r="W14" s="71"/>
      <c r="X14" s="73"/>
      <c r="Y14" s="71"/>
      <c r="Z14" s="73"/>
      <c r="AA14" s="71"/>
      <c r="AB14" s="73"/>
      <c r="AC14" s="71"/>
      <c r="AD14" s="73"/>
      <c r="AE14" s="60">
        <v>0.6729282407407408</v>
      </c>
      <c r="AF14" s="61">
        <v>0</v>
      </c>
      <c r="AG14" s="231">
        <v>0.021365740740740824</v>
      </c>
      <c r="AH14" s="62"/>
      <c r="AI14" s="231">
        <v>0.021365740740740824</v>
      </c>
      <c r="AJ14" s="63">
        <v>0.021365740740740824</v>
      </c>
      <c r="AK14" s="64">
        <v>0</v>
      </c>
      <c r="AL14" s="65">
        <v>0</v>
      </c>
      <c r="AM14" s="66">
        <v>0.008946759259259363</v>
      </c>
      <c r="AN14" s="74">
        <v>9</v>
      </c>
      <c r="AO14" s="68">
        <v>69</v>
      </c>
      <c r="AP14" s="69">
        <v>1.7204100652376608</v>
      </c>
      <c r="AQ14" s="78"/>
      <c r="AR14" s="70"/>
      <c r="AS14" s="47"/>
      <c r="AT14" s="75"/>
    </row>
    <row r="15" spans="1:46" ht="24.75" customHeight="1">
      <c r="A15" s="70">
        <v>10</v>
      </c>
      <c r="B15" s="51"/>
      <c r="C15" s="114"/>
      <c r="D15" s="51" t="s">
        <v>179</v>
      </c>
      <c r="E15" s="52" t="s">
        <v>180</v>
      </c>
      <c r="F15" s="51">
        <v>1992</v>
      </c>
      <c r="G15" s="53" t="s">
        <v>47</v>
      </c>
      <c r="H15" s="52">
        <v>10</v>
      </c>
      <c r="I15" s="52" t="s">
        <v>19</v>
      </c>
      <c r="J15" s="54">
        <v>4507758</v>
      </c>
      <c r="K15" s="55">
        <v>403</v>
      </c>
      <c r="L15" s="52" t="s">
        <v>67</v>
      </c>
      <c r="M15" s="52"/>
      <c r="N15" s="52" t="s">
        <v>68</v>
      </c>
      <c r="O15" s="52" t="s">
        <v>130</v>
      </c>
      <c r="P15" s="56">
        <v>0.6473842592592592</v>
      </c>
      <c r="Q15" s="71"/>
      <c r="R15" s="72"/>
      <c r="S15" s="71"/>
      <c r="T15" s="73"/>
      <c r="U15" s="71"/>
      <c r="V15" s="73"/>
      <c r="W15" s="71"/>
      <c r="X15" s="73"/>
      <c r="Y15" s="71"/>
      <c r="Z15" s="73"/>
      <c r="AA15" s="71"/>
      <c r="AB15" s="73"/>
      <c r="AC15" s="71"/>
      <c r="AD15" s="73"/>
      <c r="AE15" s="60">
        <v>0.6688425925925926</v>
      </c>
      <c r="AF15" s="61">
        <v>0</v>
      </c>
      <c r="AG15" s="231">
        <v>0.021458333333333357</v>
      </c>
      <c r="AH15" s="62"/>
      <c r="AI15" s="231">
        <v>0.021458333333333357</v>
      </c>
      <c r="AJ15" s="63">
        <v>0.021458333333333357</v>
      </c>
      <c r="AK15" s="64">
        <v>0</v>
      </c>
      <c r="AL15" s="65">
        <v>0</v>
      </c>
      <c r="AM15" s="66">
        <v>0.009039351851851896</v>
      </c>
      <c r="AN15" s="74">
        <v>10</v>
      </c>
      <c r="AO15" s="68">
        <v>66</v>
      </c>
      <c r="AP15" s="69">
        <v>1.7278657968313187</v>
      </c>
      <c r="AQ15" s="78"/>
      <c r="AR15" s="70"/>
      <c r="AS15" s="47"/>
      <c r="AT15" s="75"/>
    </row>
    <row r="16" spans="1:46" ht="24.75" customHeight="1">
      <c r="A16" s="70">
        <v>11</v>
      </c>
      <c r="B16" s="53"/>
      <c r="C16" s="232"/>
      <c r="D16" s="51" t="s">
        <v>181</v>
      </c>
      <c r="E16" s="52" t="s">
        <v>182</v>
      </c>
      <c r="F16" s="51">
        <v>1990</v>
      </c>
      <c r="G16" s="53" t="s">
        <v>37</v>
      </c>
      <c r="H16" s="52">
        <v>30</v>
      </c>
      <c r="I16" s="52" t="s">
        <v>19</v>
      </c>
      <c r="J16" s="54">
        <v>4507790</v>
      </c>
      <c r="K16" s="55">
        <v>410</v>
      </c>
      <c r="L16" s="52" t="s">
        <v>144</v>
      </c>
      <c r="M16" s="52"/>
      <c r="N16" s="52" t="s">
        <v>78</v>
      </c>
      <c r="O16" s="52" t="s">
        <v>145</v>
      </c>
      <c r="P16" s="56">
        <v>0.6348842592592593</v>
      </c>
      <c r="Q16" s="71"/>
      <c r="R16" s="72"/>
      <c r="S16" s="71"/>
      <c r="T16" s="73"/>
      <c r="U16" s="71"/>
      <c r="V16" s="73"/>
      <c r="W16" s="71"/>
      <c r="X16" s="73"/>
      <c r="Y16" s="71"/>
      <c r="Z16" s="73"/>
      <c r="AA16" s="71"/>
      <c r="AB16" s="73" t="s">
        <v>44</v>
      </c>
      <c r="AC16" s="71"/>
      <c r="AD16" s="73"/>
      <c r="AE16" s="60">
        <v>0.6549421296296296</v>
      </c>
      <c r="AF16" s="61">
        <v>0</v>
      </c>
      <c r="AG16" s="231">
        <v>0.020057870370370323</v>
      </c>
      <c r="AH16" s="62"/>
      <c r="AI16" s="231">
        <v>0.020057870370370323</v>
      </c>
      <c r="AJ16" s="63" t="s">
        <v>45</v>
      </c>
      <c r="AK16" s="64">
        <v>1</v>
      </c>
      <c r="AL16" s="65">
        <v>1</v>
      </c>
      <c r="AM16" s="66" t="s">
        <v>46</v>
      </c>
      <c r="AN16" s="74">
        <v>11</v>
      </c>
      <c r="AO16" s="68">
        <v>63</v>
      </c>
      <c r="AP16" s="69" t="s">
        <v>46</v>
      </c>
      <c r="AQ16" s="78"/>
      <c r="AR16" s="70"/>
      <c r="AS16" s="47"/>
      <c r="AT16" s="75"/>
    </row>
    <row r="17" spans="4:15" ht="12.75" outlineLevel="1">
      <c r="D17" s="79"/>
      <c r="E17" s="49"/>
      <c r="F17" s="80"/>
      <c r="G17" s="81" t="s">
        <v>48</v>
      </c>
      <c r="H17" s="82">
        <v>339</v>
      </c>
      <c r="I17" s="49"/>
      <c r="J17" s="82"/>
      <c r="N17" s="79"/>
      <c r="O17" s="79"/>
    </row>
    <row r="18" spans="1:44" s="86" customFormat="1" ht="15" outlineLevel="1">
      <c r="A18" s="86" t="s">
        <v>54</v>
      </c>
      <c r="C18" s="87"/>
      <c r="D18" s="88"/>
      <c r="E18" s="88"/>
      <c r="F18" s="88"/>
      <c r="G18" s="89"/>
      <c r="H18" s="88"/>
      <c r="I18" s="90"/>
      <c r="J18" s="90"/>
      <c r="K18" s="87"/>
      <c r="L18" s="87"/>
      <c r="M18" s="87"/>
      <c r="N18" s="88"/>
      <c r="O18" s="88"/>
      <c r="P18" s="91"/>
      <c r="Q18" s="92"/>
      <c r="R18" s="93"/>
      <c r="S18" s="92"/>
      <c r="T18" s="91"/>
      <c r="U18" s="92"/>
      <c r="V18" s="93"/>
      <c r="W18" s="92"/>
      <c r="X18" s="91"/>
      <c r="Y18" s="92"/>
      <c r="Z18" s="91"/>
      <c r="AA18" s="92"/>
      <c r="AB18" s="91"/>
      <c r="AC18" s="92"/>
      <c r="AD18" s="91"/>
      <c r="AE18" s="94"/>
      <c r="AF18" s="91"/>
      <c r="AG18" s="95"/>
      <c r="AH18" s="91"/>
      <c r="AI18" s="91"/>
      <c r="AJ18" s="96"/>
      <c r="AK18" s="97"/>
      <c r="AN18" s="98"/>
      <c r="AO18" s="98"/>
      <c r="AQ18" s="99"/>
      <c r="AR18" s="99"/>
    </row>
    <row r="19" spans="1:45" s="86" customFormat="1" ht="40.5" customHeight="1">
      <c r="A19" s="86" t="s">
        <v>49</v>
      </c>
      <c r="E19" s="100"/>
      <c r="F19" s="100"/>
      <c r="G19" s="101"/>
      <c r="H19" s="100"/>
      <c r="I19" s="100"/>
      <c r="J19" s="100"/>
      <c r="P19" s="102"/>
      <c r="Q19" s="103"/>
      <c r="R19" s="9"/>
      <c r="S19" s="103"/>
      <c r="U19" s="103"/>
      <c r="V19" s="9"/>
      <c r="W19" s="103"/>
      <c r="Y19" s="103"/>
      <c r="AA19" s="103"/>
      <c r="AC19" s="103"/>
      <c r="AE19" s="104"/>
      <c r="AG19" s="105"/>
      <c r="AN19" s="98"/>
      <c r="AO19" s="98"/>
      <c r="AQ19" s="99"/>
      <c r="AR19" s="99"/>
      <c r="AS19" s="99"/>
    </row>
    <row r="20" spans="4:36" ht="12.75">
      <c r="D20" s="49"/>
      <c r="E20" s="106"/>
      <c r="F20" s="106"/>
      <c r="G20" s="107"/>
      <c r="H20" s="106"/>
      <c r="I20" s="6"/>
      <c r="J20" s="6"/>
      <c r="N20" s="49"/>
      <c r="O20" s="49"/>
      <c r="P20" s="108"/>
      <c r="AG20" s="109"/>
      <c r="AJ20" s="110"/>
    </row>
  </sheetData>
  <sheetProtection/>
  <mergeCells count="18">
    <mergeCell ref="A1:AR1"/>
    <mergeCell ref="A3:AQ3"/>
    <mergeCell ref="AR4:AR5"/>
    <mergeCell ref="O4:O5"/>
    <mergeCell ref="G4:G5"/>
    <mergeCell ref="P4:AQ4"/>
    <mergeCell ref="A4:A5"/>
    <mergeCell ref="J4:J5"/>
    <mergeCell ref="H4:H5"/>
    <mergeCell ref="K4:K5"/>
    <mergeCell ref="L4:L5"/>
    <mergeCell ref="N4:N5"/>
    <mergeCell ref="I4:I5"/>
    <mergeCell ref="E4:E5"/>
    <mergeCell ref="B4:B5"/>
    <mergeCell ref="C4:C5"/>
    <mergeCell ref="D4:D5"/>
    <mergeCell ref="F4:F5"/>
  </mergeCells>
  <printOptions/>
  <pageMargins left="0.2362204724409449" right="0.16" top="0.5511811023622047" bottom="0.984251968503937" header="0.5118110236220472" footer="0.5118110236220472"/>
  <pageSetup fitToHeight="2"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">
    <tabColor indexed="13"/>
  </sheetPr>
  <dimension ref="A1:AX201"/>
  <sheetViews>
    <sheetView view="pageBreakPreview" zoomScale="60" zoomScaleNormal="75" zoomScalePageLayoutView="0" workbookViewId="0" topLeftCell="A1">
      <pane xSplit="8" ySplit="5" topLeftCell="I24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45" sqref="A45:J46"/>
    </sheetView>
  </sheetViews>
  <sheetFormatPr defaultColWidth="9.140625" defaultRowHeight="12.75" outlineLevelRow="1" outlineLevelCol="1"/>
  <cols>
    <col min="1" max="1" width="4.28125" style="49" customWidth="1"/>
    <col min="2" max="2" width="5.7109375" style="49" hidden="1" customWidth="1" outlineLevel="1"/>
    <col min="3" max="3" width="6.140625" style="49" hidden="1" customWidth="1" collapsed="1"/>
    <col min="4" max="4" width="5.7109375" style="106" customWidth="1"/>
    <col min="5" max="5" width="33.00390625" style="6" customWidth="1"/>
    <col min="6" max="6" width="33.00390625" style="6" hidden="1" customWidth="1"/>
    <col min="7" max="7" width="29.8515625" style="111" hidden="1" customWidth="1"/>
    <col min="8" max="8" width="26.57421875" style="6" customWidth="1" outlineLevel="1"/>
    <col min="9" max="9" width="5.7109375" style="108" customWidth="1" outlineLevel="1"/>
    <col min="10" max="10" width="26.00390625" style="108" customWidth="1"/>
    <col min="11" max="11" width="4.421875" style="49" hidden="1" customWidth="1"/>
    <col min="12" max="12" width="5.7109375" style="49" customWidth="1"/>
    <col min="13" max="13" width="7.00390625" style="49" hidden="1" customWidth="1" outlineLevel="1"/>
    <col min="14" max="14" width="5.28125" style="106" customWidth="1" collapsed="1"/>
    <col min="15" max="15" width="10.140625" style="106" hidden="1" customWidth="1" outlineLevel="1"/>
    <col min="16" max="16" width="9.00390625" style="49" hidden="1" customWidth="1" collapsed="1"/>
    <col min="17" max="17" width="7.140625" style="83" customWidth="1" outlineLevel="1"/>
    <col min="18" max="18" width="5.140625" style="49" bestFit="1" customWidth="1"/>
    <col min="19" max="19" width="7.00390625" style="83" hidden="1" customWidth="1" outlineLevel="1"/>
    <col min="20" max="20" width="5.28125" style="49" customWidth="1" collapsed="1"/>
    <col min="21" max="21" width="5.57421875" style="83" hidden="1" customWidth="1" outlineLevel="1"/>
    <col min="22" max="22" width="6.421875" style="49" customWidth="1" collapsed="1"/>
    <col min="23" max="23" width="7.00390625" style="83" hidden="1" customWidth="1" outlineLevel="1"/>
    <col min="24" max="24" width="5.140625" style="49" bestFit="1" customWidth="1" collapsed="1"/>
    <col min="25" max="25" width="6.00390625" style="83" hidden="1" customWidth="1" outlineLevel="1"/>
    <col min="26" max="26" width="5.140625" style="49" bestFit="1" customWidth="1" collapsed="1"/>
    <col min="27" max="27" width="5.57421875" style="83" hidden="1" customWidth="1" outlineLevel="1"/>
    <col min="28" max="28" width="6.28125" style="49" customWidth="1" collapsed="1"/>
    <col min="29" max="29" width="5.57421875" style="83" hidden="1" customWidth="1" outlineLevel="1"/>
    <col min="30" max="30" width="5.140625" style="49" hidden="1" customWidth="1"/>
    <col min="31" max="31" width="9.28125" style="49" hidden="1" customWidth="1"/>
    <col min="32" max="32" width="6.57421875" style="49" customWidth="1"/>
    <col min="33" max="33" width="11.00390625" style="84" customWidth="1"/>
    <col min="34" max="34" width="6.57421875" style="49" customWidth="1"/>
    <col min="35" max="35" width="9.140625" style="49" customWidth="1"/>
    <col min="36" max="36" width="11.8515625" style="85" customWidth="1"/>
    <col min="37" max="37" width="7.00390625" style="49" hidden="1" customWidth="1"/>
    <col min="38" max="38" width="3.00390625" style="49" customWidth="1"/>
    <col min="39" max="39" width="8.8515625" style="49" hidden="1" customWidth="1"/>
    <col min="40" max="40" width="4.8515625" style="13" customWidth="1"/>
    <col min="41" max="41" width="4.7109375" style="13" customWidth="1" outlineLevel="1"/>
    <col min="42" max="42" width="10.7109375" style="12" customWidth="1" outlineLevel="1"/>
    <col min="43" max="43" width="3.140625" style="49" customWidth="1" outlineLevel="1"/>
    <col min="44" max="44" width="9.00390625" style="129" customWidth="1" outlineLevel="1" collapsed="1"/>
    <col min="45" max="45" width="10.28125" style="130" customWidth="1" outlineLevel="1"/>
    <col min="46" max="46" width="9.00390625" style="12" customWidth="1" outlineLevel="1"/>
    <col min="47" max="47" width="7.421875" style="49" customWidth="1"/>
    <col min="48" max="50" width="9.140625" style="49" customWidth="1" outlineLevel="1"/>
    <col min="51" max="16384" width="9.140625" style="49" customWidth="1"/>
  </cols>
  <sheetData>
    <row r="1" spans="1:49" s="2" customFormat="1" ht="54" customHeight="1" thickBot="1">
      <c r="A1" s="405" t="s">
        <v>159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1"/>
      <c r="AW1" s="1"/>
    </row>
    <row r="2" spans="1:49" s="2" customFormat="1" ht="13.5" thickTop="1">
      <c r="A2" s="3" t="s">
        <v>0</v>
      </c>
      <c r="B2" s="3"/>
      <c r="C2" s="3"/>
      <c r="E2" s="4"/>
      <c r="F2" s="4"/>
      <c r="G2" s="5"/>
      <c r="H2" s="4"/>
      <c r="I2" s="6"/>
      <c r="J2" s="6"/>
      <c r="K2" s="3"/>
      <c r="L2" s="3"/>
      <c r="M2" s="3"/>
      <c r="P2" s="7"/>
      <c r="Q2" s="8"/>
      <c r="R2" s="9"/>
      <c r="S2" s="8"/>
      <c r="U2" s="8"/>
      <c r="V2" s="9"/>
      <c r="W2" s="8"/>
      <c r="Y2" s="8"/>
      <c r="AA2" s="8"/>
      <c r="AC2" s="8"/>
      <c r="AG2" s="10"/>
      <c r="AJ2" s="11"/>
      <c r="AL2" s="12"/>
      <c r="AM2" s="12"/>
      <c r="AN2" s="13"/>
      <c r="AO2" s="14"/>
      <c r="AP2" s="15"/>
      <c r="AQ2" s="16"/>
      <c r="AR2" s="119"/>
      <c r="AS2" s="12"/>
      <c r="AT2" s="15"/>
      <c r="AU2" s="15" t="s">
        <v>1</v>
      </c>
      <c r="AV2" s="17"/>
      <c r="AW2" s="18"/>
    </row>
    <row r="3" spans="1:49" s="2" customFormat="1" ht="44.25" customHeight="1" thickBot="1">
      <c r="A3" s="406" t="s">
        <v>271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19"/>
      <c r="AV3" s="20"/>
      <c r="AW3" s="20"/>
    </row>
    <row r="4" spans="1:50" s="2" customFormat="1" ht="17.25" customHeight="1" thickBot="1">
      <c r="A4" s="409" t="s">
        <v>2</v>
      </c>
      <c r="B4" s="413" t="s">
        <v>3</v>
      </c>
      <c r="C4" s="418" t="s">
        <v>4</v>
      </c>
      <c r="D4" s="413" t="s">
        <v>12</v>
      </c>
      <c r="E4" s="424" t="s">
        <v>13</v>
      </c>
      <c r="F4" s="24"/>
      <c r="G4" s="434" t="s">
        <v>14</v>
      </c>
      <c r="H4" s="430" t="s">
        <v>15</v>
      </c>
      <c r="I4" s="420" t="s">
        <v>5</v>
      </c>
      <c r="J4" s="422" t="s">
        <v>6</v>
      </c>
      <c r="K4" s="411" t="s">
        <v>7</v>
      </c>
      <c r="L4" s="411" t="s">
        <v>8</v>
      </c>
      <c r="M4" s="426" t="s">
        <v>9</v>
      </c>
      <c r="N4" s="426" t="s">
        <v>10</v>
      </c>
      <c r="O4" s="436" t="s">
        <v>11</v>
      </c>
      <c r="P4" s="415" t="s">
        <v>16</v>
      </c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7"/>
      <c r="AR4" s="415" t="s">
        <v>50</v>
      </c>
      <c r="AS4" s="416"/>
      <c r="AT4" s="417"/>
      <c r="AU4" s="407" t="s">
        <v>17</v>
      </c>
      <c r="AV4" s="20"/>
      <c r="AW4" s="20" t="s">
        <v>18</v>
      </c>
      <c r="AX4" s="20" t="s">
        <v>19</v>
      </c>
    </row>
    <row r="5" spans="1:50" ht="140.25" customHeight="1" thickBot="1">
      <c r="A5" s="410"/>
      <c r="B5" s="414"/>
      <c r="C5" s="419"/>
      <c r="D5" s="414"/>
      <c r="E5" s="425"/>
      <c r="F5" s="28" t="s">
        <v>20</v>
      </c>
      <c r="G5" s="435"/>
      <c r="H5" s="431"/>
      <c r="I5" s="421"/>
      <c r="J5" s="423"/>
      <c r="K5" s="412"/>
      <c r="L5" s="412"/>
      <c r="M5" s="427"/>
      <c r="N5" s="427"/>
      <c r="O5" s="437"/>
      <c r="P5" s="30" t="s">
        <v>21</v>
      </c>
      <c r="Q5" s="31" t="s">
        <v>22</v>
      </c>
      <c r="R5" s="32" t="s">
        <v>23</v>
      </c>
      <c r="S5" s="31" t="s">
        <v>22</v>
      </c>
      <c r="T5" s="33" t="s">
        <v>70</v>
      </c>
      <c r="U5" s="31"/>
      <c r="V5" s="33" t="s">
        <v>71</v>
      </c>
      <c r="W5" s="31"/>
      <c r="X5" s="33" t="s">
        <v>72</v>
      </c>
      <c r="Z5" s="34" t="s">
        <v>73</v>
      </c>
      <c r="AA5" s="31"/>
      <c r="AB5" s="33" t="s">
        <v>74</v>
      </c>
      <c r="AC5" s="31"/>
      <c r="AD5" s="33"/>
      <c r="AE5" s="35" t="s">
        <v>24</v>
      </c>
      <c r="AF5" s="36" t="s">
        <v>25</v>
      </c>
      <c r="AG5" s="37" t="s">
        <v>26</v>
      </c>
      <c r="AH5" s="38" t="s">
        <v>27</v>
      </c>
      <c r="AI5" s="39" t="s">
        <v>28</v>
      </c>
      <c r="AJ5" s="40" t="s">
        <v>16</v>
      </c>
      <c r="AK5" s="41" t="s">
        <v>29</v>
      </c>
      <c r="AL5" s="42" t="s">
        <v>30</v>
      </c>
      <c r="AM5" s="42" t="s">
        <v>31</v>
      </c>
      <c r="AN5" s="43" t="s">
        <v>32</v>
      </c>
      <c r="AO5" s="44" t="s">
        <v>33</v>
      </c>
      <c r="AP5" s="45" t="s">
        <v>34</v>
      </c>
      <c r="AQ5" s="46" t="s">
        <v>35</v>
      </c>
      <c r="AR5" s="241" t="s">
        <v>51</v>
      </c>
      <c r="AS5" s="120" t="s">
        <v>52</v>
      </c>
      <c r="AT5" s="46" t="s">
        <v>53</v>
      </c>
      <c r="AU5" s="408" t="s">
        <v>17</v>
      </c>
      <c r="AV5" s="47" t="s">
        <v>36</v>
      </c>
      <c r="AW5" s="48">
        <v>0.034722222222222224</v>
      </c>
      <c r="AX5" s="48">
        <v>0.041666666666666664</v>
      </c>
    </row>
    <row r="6" spans="1:48" ht="19.5" customHeight="1">
      <c r="A6" s="121"/>
      <c r="B6" s="53"/>
      <c r="C6" s="233"/>
      <c r="D6" s="121">
        <v>406</v>
      </c>
      <c r="E6" s="121" t="s">
        <v>85</v>
      </c>
      <c r="F6" s="121"/>
      <c r="G6" s="121" t="s">
        <v>86</v>
      </c>
      <c r="H6" s="121" t="s">
        <v>87</v>
      </c>
      <c r="I6" s="51" t="s">
        <v>83</v>
      </c>
      <c r="J6" s="52" t="s">
        <v>84</v>
      </c>
      <c r="K6" s="51">
        <v>1989</v>
      </c>
      <c r="L6" s="53" t="s">
        <v>37</v>
      </c>
      <c r="M6" s="52">
        <v>30</v>
      </c>
      <c r="N6" s="52" t="s">
        <v>18</v>
      </c>
      <c r="O6" s="112">
        <v>4507767</v>
      </c>
      <c r="P6" s="56">
        <v>0.6286689814814815</v>
      </c>
      <c r="Q6" s="57">
        <v>0.0002893518518518519</v>
      </c>
      <c r="R6" s="58"/>
      <c r="S6" s="57"/>
      <c r="T6" s="59"/>
      <c r="U6" s="57"/>
      <c r="V6" s="59"/>
      <c r="W6" s="57"/>
      <c r="X6" s="59"/>
      <c r="Y6" s="57"/>
      <c r="Z6" s="59"/>
      <c r="AA6" s="57"/>
      <c r="AB6" s="59"/>
      <c r="AC6" s="57"/>
      <c r="AD6" s="59"/>
      <c r="AE6" s="234">
        <v>0.6395601851851852</v>
      </c>
      <c r="AF6" s="61">
        <v>0.0002893518518518519</v>
      </c>
      <c r="AG6" s="231">
        <v>0.010601851851851815</v>
      </c>
      <c r="AH6" s="62"/>
      <c r="AI6" s="231">
        <v>0.010601851851851815</v>
      </c>
      <c r="AJ6" s="63">
        <v>0.010601851851851815</v>
      </c>
      <c r="AK6" s="64">
        <v>0</v>
      </c>
      <c r="AL6" s="65">
        <v>0</v>
      </c>
      <c r="AM6" s="66">
        <v>0.0002893518518517577</v>
      </c>
      <c r="AN6" s="67">
        <v>3</v>
      </c>
      <c r="AO6" s="68">
        <v>91</v>
      </c>
      <c r="AP6" s="69">
        <v>1.0280583613916854</v>
      </c>
      <c r="AQ6" s="242"/>
      <c r="AR6" s="121">
        <v>326</v>
      </c>
      <c r="AS6" s="121"/>
      <c r="AT6" s="243"/>
      <c r="AU6" s="50"/>
      <c r="AV6" s="47"/>
    </row>
    <row r="7" spans="1:49" ht="19.5" customHeight="1">
      <c r="A7" s="124"/>
      <c r="B7" s="53"/>
      <c r="C7" s="233"/>
      <c r="D7" s="124">
        <v>406</v>
      </c>
      <c r="E7" s="124" t="s">
        <v>85</v>
      </c>
      <c r="F7" s="124"/>
      <c r="G7" s="124" t="s">
        <v>86</v>
      </c>
      <c r="H7" s="124" t="s">
        <v>87</v>
      </c>
      <c r="I7" s="51" t="s">
        <v>94</v>
      </c>
      <c r="J7" s="52" t="s">
        <v>95</v>
      </c>
      <c r="K7" s="51">
        <v>1994</v>
      </c>
      <c r="L7" s="53" t="s">
        <v>47</v>
      </c>
      <c r="M7" s="52">
        <v>10</v>
      </c>
      <c r="N7" s="52" t="s">
        <v>18</v>
      </c>
      <c r="O7" s="112">
        <v>4507770</v>
      </c>
      <c r="P7" s="56">
        <v>0.6141898148148148</v>
      </c>
      <c r="Q7" s="71"/>
      <c r="R7" s="72"/>
      <c r="S7" s="71"/>
      <c r="T7" s="73"/>
      <c r="U7" s="71"/>
      <c r="V7" s="73"/>
      <c r="W7" s="71"/>
      <c r="X7" s="73"/>
      <c r="Y7" s="71"/>
      <c r="Z7" s="73"/>
      <c r="AA7" s="71"/>
      <c r="AB7" s="73"/>
      <c r="AC7" s="71"/>
      <c r="AD7" s="73"/>
      <c r="AE7" s="60">
        <v>0.6253472222222222</v>
      </c>
      <c r="AF7" s="61">
        <v>0</v>
      </c>
      <c r="AG7" s="231">
        <v>0.011157407407407338</v>
      </c>
      <c r="AH7" s="62">
        <v>0.00034722222222222224</v>
      </c>
      <c r="AI7" s="231">
        <v>0.011504629629629561</v>
      </c>
      <c r="AJ7" s="63">
        <v>0.011157407407407338</v>
      </c>
      <c r="AK7" s="64">
        <v>0</v>
      </c>
      <c r="AL7" s="65">
        <v>0</v>
      </c>
      <c r="AM7" s="66">
        <v>0.0008449074074072804</v>
      </c>
      <c r="AN7" s="74">
        <v>6</v>
      </c>
      <c r="AO7" s="68">
        <v>79</v>
      </c>
      <c r="AP7" s="69">
        <v>1.081930415263736</v>
      </c>
      <c r="AQ7" s="238"/>
      <c r="AR7" s="124">
        <v>326</v>
      </c>
      <c r="AS7" s="124"/>
      <c r="AT7" s="243"/>
      <c r="AU7" s="70"/>
      <c r="AV7" s="47"/>
      <c r="AW7" s="75"/>
    </row>
    <row r="8" spans="1:49" ht="19.5" customHeight="1">
      <c r="A8" s="124"/>
      <c r="B8" s="116"/>
      <c r="C8" s="233"/>
      <c r="D8" s="124">
        <v>406</v>
      </c>
      <c r="E8" s="124" t="s">
        <v>85</v>
      </c>
      <c r="F8" s="124"/>
      <c r="G8" s="124" t="s">
        <v>86</v>
      </c>
      <c r="H8" s="124" t="s">
        <v>87</v>
      </c>
      <c r="I8" s="51" t="s">
        <v>103</v>
      </c>
      <c r="J8" s="52" t="s">
        <v>104</v>
      </c>
      <c r="K8" s="51">
        <v>1992</v>
      </c>
      <c r="L8" s="53" t="s">
        <v>47</v>
      </c>
      <c r="M8" s="52">
        <v>10</v>
      </c>
      <c r="N8" s="52" t="s">
        <v>18</v>
      </c>
      <c r="O8" s="112">
        <v>4507768</v>
      </c>
      <c r="P8" s="56">
        <v>0.5786458333333333</v>
      </c>
      <c r="Q8" s="71"/>
      <c r="R8" s="72"/>
      <c r="S8" s="71"/>
      <c r="T8" s="73"/>
      <c r="U8" s="71"/>
      <c r="V8" s="73"/>
      <c r="W8" s="71"/>
      <c r="X8" s="73"/>
      <c r="Y8" s="71"/>
      <c r="Z8" s="73"/>
      <c r="AA8" s="71"/>
      <c r="AB8" s="73"/>
      <c r="AC8" s="71"/>
      <c r="AD8" s="73"/>
      <c r="AE8" s="60">
        <v>0.5909143518518518</v>
      </c>
      <c r="AF8" s="61">
        <v>0</v>
      </c>
      <c r="AG8" s="231">
        <v>0.012268518518518512</v>
      </c>
      <c r="AH8" s="62"/>
      <c r="AI8" s="231">
        <v>0.012268518518518512</v>
      </c>
      <c r="AJ8" s="63">
        <v>0.012268518518518512</v>
      </c>
      <c r="AK8" s="64">
        <v>0</v>
      </c>
      <c r="AL8" s="65">
        <v>0</v>
      </c>
      <c r="AM8" s="113">
        <v>0.001956018518518454</v>
      </c>
      <c r="AN8" s="74">
        <v>9</v>
      </c>
      <c r="AO8" s="68">
        <v>69</v>
      </c>
      <c r="AP8" s="69">
        <v>1.1896745230078491</v>
      </c>
      <c r="AQ8" s="238"/>
      <c r="AR8" s="124">
        <v>326</v>
      </c>
      <c r="AS8" s="124"/>
      <c r="AT8" s="123"/>
      <c r="AU8" s="70"/>
      <c r="AV8" s="47"/>
      <c r="AW8" s="75"/>
    </row>
    <row r="9" spans="1:49" ht="19.5" customHeight="1">
      <c r="A9" s="244">
        <v>1</v>
      </c>
      <c r="B9" s="53"/>
      <c r="C9" s="233"/>
      <c r="D9" s="244">
        <v>406</v>
      </c>
      <c r="E9" s="244" t="s">
        <v>85</v>
      </c>
      <c r="F9" s="244"/>
      <c r="G9" s="244" t="s">
        <v>86</v>
      </c>
      <c r="H9" s="244" t="s">
        <v>87</v>
      </c>
      <c r="I9" s="51" t="s">
        <v>167</v>
      </c>
      <c r="J9" s="52" t="s">
        <v>168</v>
      </c>
      <c r="K9" s="51">
        <v>1993</v>
      </c>
      <c r="L9" s="53" t="s">
        <v>47</v>
      </c>
      <c r="M9" s="52">
        <v>10</v>
      </c>
      <c r="N9" s="52" t="s">
        <v>19</v>
      </c>
      <c r="O9" s="54">
        <v>4507769</v>
      </c>
      <c r="P9" s="56">
        <v>0.6390625</v>
      </c>
      <c r="Q9" s="71"/>
      <c r="R9" s="72"/>
      <c r="S9" s="71"/>
      <c r="T9" s="73"/>
      <c r="U9" s="71"/>
      <c r="V9" s="73"/>
      <c r="W9" s="71"/>
      <c r="X9" s="73"/>
      <c r="Y9" s="71"/>
      <c r="Z9" s="73"/>
      <c r="AA9" s="71"/>
      <c r="AB9" s="73"/>
      <c r="AC9" s="71"/>
      <c r="AD9" s="73"/>
      <c r="AE9" s="60">
        <v>0.6537499999999999</v>
      </c>
      <c r="AF9" s="61">
        <v>0</v>
      </c>
      <c r="AG9" s="231">
        <v>0.014687499999999964</v>
      </c>
      <c r="AH9" s="62"/>
      <c r="AI9" s="231">
        <v>0.014687499999999964</v>
      </c>
      <c r="AJ9" s="63">
        <v>0.014687499999999964</v>
      </c>
      <c r="AK9" s="64">
        <v>0</v>
      </c>
      <c r="AL9" s="65">
        <v>0</v>
      </c>
      <c r="AM9" s="66">
        <v>0.004374999999999907</v>
      </c>
      <c r="AN9" s="74">
        <v>4</v>
      </c>
      <c r="AO9" s="68">
        <v>87</v>
      </c>
      <c r="AP9" s="69">
        <v>1.4242424242424128</v>
      </c>
      <c r="AQ9" s="238"/>
      <c r="AR9" s="244">
        <v>326</v>
      </c>
      <c r="AS9" s="244">
        <v>1</v>
      </c>
      <c r="AT9" s="128">
        <v>1</v>
      </c>
      <c r="AU9" s="70"/>
      <c r="AV9" s="47"/>
      <c r="AW9" s="75"/>
    </row>
    <row r="10" spans="1:49" ht="19.5" customHeight="1">
      <c r="A10" s="126"/>
      <c r="B10" s="51"/>
      <c r="C10" s="114"/>
      <c r="D10" s="126">
        <v>407</v>
      </c>
      <c r="E10" s="126" t="s">
        <v>77</v>
      </c>
      <c r="F10" s="126"/>
      <c r="G10" s="126" t="s">
        <v>78</v>
      </c>
      <c r="H10" s="126" t="s">
        <v>79</v>
      </c>
      <c r="I10" s="51" t="s">
        <v>75</v>
      </c>
      <c r="J10" s="52" t="s">
        <v>76</v>
      </c>
      <c r="K10" s="51">
        <v>1990</v>
      </c>
      <c r="L10" s="53" t="s">
        <v>37</v>
      </c>
      <c r="M10" s="52">
        <v>30</v>
      </c>
      <c r="N10" s="52" t="s">
        <v>18</v>
      </c>
      <c r="O10" s="112">
        <v>4507776</v>
      </c>
      <c r="P10" s="56">
        <v>0.5807291666666666</v>
      </c>
      <c r="Q10" s="71"/>
      <c r="R10" s="72"/>
      <c r="S10" s="71"/>
      <c r="T10" s="73"/>
      <c r="U10" s="71"/>
      <c r="V10" s="73"/>
      <c r="W10" s="71"/>
      <c r="X10" s="73"/>
      <c r="Y10" s="71"/>
      <c r="Z10" s="73"/>
      <c r="AA10" s="71"/>
      <c r="AB10" s="73"/>
      <c r="AC10" s="71"/>
      <c r="AD10" s="73"/>
      <c r="AE10" s="60">
        <v>0.5910416666666667</v>
      </c>
      <c r="AF10" s="61">
        <v>0</v>
      </c>
      <c r="AG10" s="231">
        <v>0.010312500000000058</v>
      </c>
      <c r="AH10" s="62"/>
      <c r="AI10" s="231">
        <v>0.010312500000000058</v>
      </c>
      <c r="AJ10" s="63">
        <v>0.010312500000000058</v>
      </c>
      <c r="AK10" s="64">
        <v>0</v>
      </c>
      <c r="AL10" s="65">
        <v>0</v>
      </c>
      <c r="AM10" s="66">
        <v>0</v>
      </c>
      <c r="AN10" s="74">
        <v>1</v>
      </c>
      <c r="AO10" s="68">
        <v>100</v>
      </c>
      <c r="AP10" s="69">
        <v>1</v>
      </c>
      <c r="AQ10" s="238"/>
      <c r="AR10" s="126">
        <v>303</v>
      </c>
      <c r="AS10" s="126"/>
      <c r="AT10" s="123"/>
      <c r="AU10" s="70"/>
      <c r="AV10" s="47"/>
      <c r="AW10" s="75"/>
    </row>
    <row r="11" spans="1:49" ht="19.5" customHeight="1">
      <c r="A11" s="124"/>
      <c r="B11" s="53"/>
      <c r="C11" s="233"/>
      <c r="D11" s="124">
        <v>407</v>
      </c>
      <c r="E11" s="124" t="s">
        <v>77</v>
      </c>
      <c r="F11" s="124"/>
      <c r="G11" s="124" t="s">
        <v>78</v>
      </c>
      <c r="H11" s="124" t="s">
        <v>79</v>
      </c>
      <c r="I11" s="51" t="s">
        <v>92</v>
      </c>
      <c r="J11" s="52" t="s">
        <v>93</v>
      </c>
      <c r="K11" s="51">
        <v>1993</v>
      </c>
      <c r="L11" s="53" t="s">
        <v>47</v>
      </c>
      <c r="M11" s="52">
        <v>10</v>
      </c>
      <c r="N11" s="52" t="s">
        <v>18</v>
      </c>
      <c r="O11" s="112">
        <v>4507778</v>
      </c>
      <c r="P11" s="118">
        <v>0.5994791666666667</v>
      </c>
      <c r="Q11" s="71"/>
      <c r="R11" s="72"/>
      <c r="S11" s="71"/>
      <c r="T11" s="73"/>
      <c r="U11" s="71"/>
      <c r="V11" s="73"/>
      <c r="W11" s="77"/>
      <c r="X11" s="72"/>
      <c r="Y11" s="71"/>
      <c r="Z11" s="73"/>
      <c r="AA11" s="71"/>
      <c r="AB11" s="73"/>
      <c r="AC11" s="71"/>
      <c r="AD11" s="73"/>
      <c r="AE11" s="60">
        <v>0.6109722222222222</v>
      </c>
      <c r="AF11" s="61">
        <v>0</v>
      </c>
      <c r="AG11" s="231">
        <v>0.011493055555555576</v>
      </c>
      <c r="AH11" s="62"/>
      <c r="AI11" s="231">
        <v>0.011493055555555576</v>
      </c>
      <c r="AJ11" s="63">
        <v>0.011493055555555576</v>
      </c>
      <c r="AK11" s="64">
        <v>0</v>
      </c>
      <c r="AL11" s="65">
        <v>0</v>
      </c>
      <c r="AM11" s="66">
        <v>0.001180555555555518</v>
      </c>
      <c r="AN11" s="74">
        <v>5</v>
      </c>
      <c r="AO11" s="68">
        <v>83</v>
      </c>
      <c r="AP11" s="69">
        <v>1.1144781144781102</v>
      </c>
      <c r="AQ11" s="238"/>
      <c r="AR11" s="124">
        <v>303</v>
      </c>
      <c r="AS11" s="124"/>
      <c r="AT11" s="123"/>
      <c r="AU11" s="70"/>
      <c r="AV11" s="47"/>
      <c r="AW11" s="75"/>
    </row>
    <row r="12" spans="1:49" ht="19.5" customHeight="1">
      <c r="A12" s="124"/>
      <c r="B12" s="53"/>
      <c r="C12" s="114"/>
      <c r="D12" s="124">
        <v>407</v>
      </c>
      <c r="E12" s="124" t="s">
        <v>77</v>
      </c>
      <c r="F12" s="124"/>
      <c r="G12" s="124" t="s">
        <v>78</v>
      </c>
      <c r="H12" s="124" t="s">
        <v>79</v>
      </c>
      <c r="I12" s="51" t="s">
        <v>120</v>
      </c>
      <c r="J12" s="52" t="s">
        <v>121</v>
      </c>
      <c r="K12" s="51">
        <v>1993</v>
      </c>
      <c r="L12" s="53" t="s">
        <v>109</v>
      </c>
      <c r="M12" s="52">
        <v>3</v>
      </c>
      <c r="N12" s="52" t="s">
        <v>18</v>
      </c>
      <c r="O12" s="112">
        <v>4507779</v>
      </c>
      <c r="P12" s="56">
        <v>0.6161574074074074</v>
      </c>
      <c r="Q12" s="71"/>
      <c r="R12" s="72"/>
      <c r="S12" s="71"/>
      <c r="T12" s="73"/>
      <c r="U12" s="71"/>
      <c r="V12" s="73"/>
      <c r="W12" s="71"/>
      <c r="X12" s="73"/>
      <c r="Y12" s="71"/>
      <c r="Z12" s="73"/>
      <c r="AA12" s="71"/>
      <c r="AB12" s="73"/>
      <c r="AC12" s="71"/>
      <c r="AD12" s="73"/>
      <c r="AE12" s="60">
        <v>0.6301851851851852</v>
      </c>
      <c r="AF12" s="61">
        <v>0</v>
      </c>
      <c r="AG12" s="231">
        <v>0.01402777777777775</v>
      </c>
      <c r="AH12" s="62"/>
      <c r="AI12" s="231">
        <v>0.01402777777777775</v>
      </c>
      <c r="AJ12" s="63">
        <v>0.01402777777777775</v>
      </c>
      <c r="AK12" s="64">
        <v>0</v>
      </c>
      <c r="AL12" s="65">
        <v>0</v>
      </c>
      <c r="AM12" s="66">
        <v>0.0037152777777776924</v>
      </c>
      <c r="AN12" s="74">
        <v>16</v>
      </c>
      <c r="AO12" s="68">
        <v>48</v>
      </c>
      <c r="AP12" s="69">
        <v>1.36026936026935</v>
      </c>
      <c r="AQ12" s="238"/>
      <c r="AR12" s="124">
        <v>303</v>
      </c>
      <c r="AS12" s="124"/>
      <c r="AT12" s="123"/>
      <c r="AU12" s="70"/>
      <c r="AV12" s="47"/>
      <c r="AW12" s="75"/>
    </row>
    <row r="13" spans="1:49" ht="19.5" customHeight="1">
      <c r="A13" s="244">
        <v>2</v>
      </c>
      <c r="B13" s="53"/>
      <c r="C13" s="114"/>
      <c r="D13" s="244">
        <v>407</v>
      </c>
      <c r="E13" s="244" t="s">
        <v>77</v>
      </c>
      <c r="F13" s="244"/>
      <c r="G13" s="244" t="s">
        <v>78</v>
      </c>
      <c r="H13" s="244" t="s">
        <v>79</v>
      </c>
      <c r="I13" s="51" t="s">
        <v>175</v>
      </c>
      <c r="J13" s="52" t="s">
        <v>79</v>
      </c>
      <c r="K13" s="51">
        <v>1992</v>
      </c>
      <c r="L13" s="53" t="s">
        <v>47</v>
      </c>
      <c r="M13" s="52">
        <v>10</v>
      </c>
      <c r="N13" s="52" t="s">
        <v>19</v>
      </c>
      <c r="O13" s="54">
        <v>4507777</v>
      </c>
      <c r="P13" s="56">
        <v>0.6411574074074075</v>
      </c>
      <c r="Q13" s="71"/>
      <c r="R13" s="72"/>
      <c r="S13" s="71"/>
      <c r="T13" s="73"/>
      <c r="U13" s="71"/>
      <c r="V13" s="73"/>
      <c r="W13" s="71"/>
      <c r="X13" s="73"/>
      <c r="Y13" s="71"/>
      <c r="Z13" s="73"/>
      <c r="AA13" s="71"/>
      <c r="AB13" s="73"/>
      <c r="AC13" s="71"/>
      <c r="AD13" s="73"/>
      <c r="AE13" s="60">
        <v>0.6608680555555556</v>
      </c>
      <c r="AF13" s="61">
        <v>0</v>
      </c>
      <c r="AG13" s="231">
        <v>0.019710648148148158</v>
      </c>
      <c r="AH13" s="62"/>
      <c r="AI13" s="231">
        <v>0.019710648148148158</v>
      </c>
      <c r="AJ13" s="63">
        <v>0.019710648148148158</v>
      </c>
      <c r="AK13" s="64">
        <v>0</v>
      </c>
      <c r="AL13" s="65">
        <v>0</v>
      </c>
      <c r="AM13" s="66">
        <v>0.0093981481481481</v>
      </c>
      <c r="AN13" s="74">
        <v>8</v>
      </c>
      <c r="AO13" s="68">
        <v>72</v>
      </c>
      <c r="AP13" s="69">
        <v>1.911335578002235</v>
      </c>
      <c r="AQ13" s="238"/>
      <c r="AR13" s="244">
        <v>303</v>
      </c>
      <c r="AS13" s="244">
        <v>2</v>
      </c>
      <c r="AT13" s="125">
        <v>1.0759075907590758</v>
      </c>
      <c r="AU13" s="70"/>
      <c r="AV13" s="47"/>
      <c r="AW13" s="75"/>
    </row>
    <row r="14" spans="1:49" ht="19.5" customHeight="1">
      <c r="A14" s="126"/>
      <c r="B14" s="53"/>
      <c r="C14" s="114"/>
      <c r="D14" s="126">
        <v>404</v>
      </c>
      <c r="E14" s="126" t="s">
        <v>90</v>
      </c>
      <c r="F14" s="126"/>
      <c r="G14" s="126" t="s">
        <v>40</v>
      </c>
      <c r="H14" s="126" t="s">
        <v>91</v>
      </c>
      <c r="I14" s="51" t="s">
        <v>88</v>
      </c>
      <c r="J14" s="52" t="s">
        <v>89</v>
      </c>
      <c r="K14" s="51">
        <v>1994</v>
      </c>
      <c r="L14" s="53" t="s">
        <v>47</v>
      </c>
      <c r="M14" s="52">
        <v>10</v>
      </c>
      <c r="N14" s="52" t="s">
        <v>18</v>
      </c>
      <c r="O14" s="112">
        <v>4507759</v>
      </c>
      <c r="P14" s="56">
        <v>0.5682175925925926</v>
      </c>
      <c r="Q14" s="71"/>
      <c r="R14" s="72"/>
      <c r="S14" s="71"/>
      <c r="T14" s="73"/>
      <c r="U14" s="71"/>
      <c r="V14" s="73"/>
      <c r="W14" s="71"/>
      <c r="X14" s="73"/>
      <c r="Y14" s="71"/>
      <c r="Z14" s="73"/>
      <c r="AA14" s="71"/>
      <c r="AB14" s="73"/>
      <c r="AC14" s="71"/>
      <c r="AD14" s="73"/>
      <c r="AE14" s="60">
        <v>0.5788310185185185</v>
      </c>
      <c r="AF14" s="61">
        <v>0</v>
      </c>
      <c r="AG14" s="231">
        <v>0.010613425925925846</v>
      </c>
      <c r="AH14" s="62"/>
      <c r="AI14" s="231">
        <v>0.010613425925925846</v>
      </c>
      <c r="AJ14" s="63">
        <v>0.010613425925925846</v>
      </c>
      <c r="AK14" s="64">
        <v>0</v>
      </c>
      <c r="AL14" s="65">
        <v>0</v>
      </c>
      <c r="AM14" s="66">
        <v>0.00030092592592578793</v>
      </c>
      <c r="AN14" s="74">
        <v>4</v>
      </c>
      <c r="AO14" s="68">
        <v>87</v>
      </c>
      <c r="AP14" s="69">
        <v>1.029180695847349</v>
      </c>
      <c r="AQ14" s="238"/>
      <c r="AR14" s="126">
        <v>298</v>
      </c>
      <c r="AS14" s="245"/>
      <c r="AT14" s="246">
        <v>1.0939597315436242</v>
      </c>
      <c r="AU14" s="247"/>
      <c r="AV14" s="47"/>
      <c r="AW14" s="75"/>
    </row>
    <row r="15" spans="1:49" ht="19.5" customHeight="1">
      <c r="A15" s="124"/>
      <c r="B15" s="53"/>
      <c r="C15" s="114"/>
      <c r="D15" s="124">
        <v>404</v>
      </c>
      <c r="E15" s="124" t="s">
        <v>90</v>
      </c>
      <c r="F15" s="124"/>
      <c r="G15" s="124" t="s">
        <v>40</v>
      </c>
      <c r="H15" s="124" t="s">
        <v>91</v>
      </c>
      <c r="I15" s="51" t="s">
        <v>110</v>
      </c>
      <c r="J15" s="52" t="s">
        <v>111</v>
      </c>
      <c r="K15" s="51">
        <v>1994</v>
      </c>
      <c r="L15" s="53" t="s">
        <v>47</v>
      </c>
      <c r="M15" s="52">
        <v>10</v>
      </c>
      <c r="N15" s="52" t="s">
        <v>18</v>
      </c>
      <c r="O15" s="112">
        <v>4507761</v>
      </c>
      <c r="P15" s="56">
        <v>0.6057638888888889</v>
      </c>
      <c r="Q15" s="71"/>
      <c r="R15" s="72"/>
      <c r="S15" s="71"/>
      <c r="T15" s="73"/>
      <c r="U15" s="71"/>
      <c r="V15" s="73"/>
      <c r="W15" s="71"/>
      <c r="X15" s="73"/>
      <c r="Y15" s="71"/>
      <c r="Z15" s="73"/>
      <c r="AA15" s="71"/>
      <c r="AB15" s="73"/>
      <c r="AC15" s="71"/>
      <c r="AD15" s="73"/>
      <c r="AE15" s="60">
        <v>0.6190740740740741</v>
      </c>
      <c r="AF15" s="61">
        <v>0</v>
      </c>
      <c r="AG15" s="231">
        <v>0.01331018518518523</v>
      </c>
      <c r="AH15" s="62"/>
      <c r="AI15" s="231">
        <v>0.01331018518518523</v>
      </c>
      <c r="AJ15" s="63">
        <v>0.01331018518518523</v>
      </c>
      <c r="AK15" s="64">
        <v>0</v>
      </c>
      <c r="AL15" s="65">
        <v>0</v>
      </c>
      <c r="AM15" s="66">
        <v>0.0029976851851851727</v>
      </c>
      <c r="AN15" s="74">
        <v>11</v>
      </c>
      <c r="AO15" s="68">
        <v>63</v>
      </c>
      <c r="AP15" s="69">
        <v>1.2906846240179546</v>
      </c>
      <c r="AQ15" s="238"/>
      <c r="AR15" s="124">
        <v>298</v>
      </c>
      <c r="AS15" s="248"/>
      <c r="AT15" s="246">
        <v>1.0939597315436242</v>
      </c>
      <c r="AU15" s="247"/>
      <c r="AV15" s="47"/>
      <c r="AW15" s="75"/>
    </row>
    <row r="16" spans="1:49" ht="19.5" customHeight="1">
      <c r="A16" s="124"/>
      <c r="B16" s="53"/>
      <c r="C16" s="114"/>
      <c r="D16" s="124">
        <v>404</v>
      </c>
      <c r="E16" s="124" t="s">
        <v>90</v>
      </c>
      <c r="F16" s="124"/>
      <c r="G16" s="124" t="s">
        <v>40</v>
      </c>
      <c r="H16" s="124" t="s">
        <v>91</v>
      </c>
      <c r="I16" s="51" t="s">
        <v>114</v>
      </c>
      <c r="J16" s="52" t="s">
        <v>115</v>
      </c>
      <c r="K16" s="51">
        <v>1995</v>
      </c>
      <c r="L16" s="53" t="s">
        <v>47</v>
      </c>
      <c r="M16" s="52">
        <v>10</v>
      </c>
      <c r="N16" s="52" t="s">
        <v>18</v>
      </c>
      <c r="O16" s="112">
        <v>4507760</v>
      </c>
      <c r="P16" s="56">
        <v>0.5890624999999999</v>
      </c>
      <c r="Q16" s="71"/>
      <c r="R16" s="72"/>
      <c r="S16" s="71"/>
      <c r="T16" s="235"/>
      <c r="U16" s="71"/>
      <c r="V16" s="73"/>
      <c r="W16" s="71"/>
      <c r="X16" s="73"/>
      <c r="Y16" s="71"/>
      <c r="Z16" s="73"/>
      <c r="AA16" s="71"/>
      <c r="AB16" s="73"/>
      <c r="AC16" s="71"/>
      <c r="AD16" s="73"/>
      <c r="AE16" s="60">
        <v>0.6026851851851852</v>
      </c>
      <c r="AF16" s="61">
        <v>0</v>
      </c>
      <c r="AG16" s="231">
        <v>0.01362268518518528</v>
      </c>
      <c r="AH16" s="62"/>
      <c r="AI16" s="231">
        <v>0.01362268518518528</v>
      </c>
      <c r="AJ16" s="63">
        <v>0.01362268518518528</v>
      </c>
      <c r="AK16" s="64">
        <v>0</v>
      </c>
      <c r="AL16" s="65">
        <v>0</v>
      </c>
      <c r="AM16" s="66">
        <v>0.0033101851851852215</v>
      </c>
      <c r="AN16" s="74">
        <v>13</v>
      </c>
      <c r="AO16" s="68">
        <v>57</v>
      </c>
      <c r="AP16" s="69">
        <v>1.3209876543209893</v>
      </c>
      <c r="AQ16" s="238"/>
      <c r="AR16" s="124">
        <v>298</v>
      </c>
      <c r="AS16" s="248"/>
      <c r="AT16" s="246">
        <v>1.0939597315436242</v>
      </c>
      <c r="AU16" s="247"/>
      <c r="AV16" s="47"/>
      <c r="AW16" s="75"/>
    </row>
    <row r="17" spans="1:49" ht="19.5" customHeight="1">
      <c r="A17" s="244">
        <v>3</v>
      </c>
      <c r="B17" s="53"/>
      <c r="C17" s="114"/>
      <c r="D17" s="244">
        <v>404</v>
      </c>
      <c r="E17" s="244" t="s">
        <v>90</v>
      </c>
      <c r="F17" s="244"/>
      <c r="G17" s="244" t="s">
        <v>40</v>
      </c>
      <c r="H17" s="244" t="s">
        <v>91</v>
      </c>
      <c r="I17" s="51" t="s">
        <v>165</v>
      </c>
      <c r="J17" s="52" t="s">
        <v>166</v>
      </c>
      <c r="K17" s="51">
        <v>1995</v>
      </c>
      <c r="L17" s="53" t="s">
        <v>37</v>
      </c>
      <c r="M17" s="52">
        <v>30</v>
      </c>
      <c r="N17" s="52" t="s">
        <v>19</v>
      </c>
      <c r="O17" s="54">
        <v>4507762</v>
      </c>
      <c r="P17" s="56">
        <v>0.6307523148148148</v>
      </c>
      <c r="Q17" s="71"/>
      <c r="R17" s="72"/>
      <c r="S17" s="71"/>
      <c r="T17" s="73"/>
      <c r="U17" s="71"/>
      <c r="V17" s="73"/>
      <c r="W17" s="71"/>
      <c r="X17" s="73"/>
      <c r="Y17" s="71"/>
      <c r="Z17" s="73"/>
      <c r="AA17" s="71"/>
      <c r="AB17" s="73"/>
      <c r="AC17" s="71"/>
      <c r="AD17" s="73"/>
      <c r="AE17" s="76">
        <v>0.644525462962963</v>
      </c>
      <c r="AF17" s="61">
        <v>0</v>
      </c>
      <c r="AG17" s="231">
        <v>0.013773148148148229</v>
      </c>
      <c r="AH17" s="62"/>
      <c r="AI17" s="231">
        <v>0.013773148148148229</v>
      </c>
      <c r="AJ17" s="63">
        <v>0.013773148148148229</v>
      </c>
      <c r="AK17" s="64">
        <v>0</v>
      </c>
      <c r="AL17" s="65">
        <v>0</v>
      </c>
      <c r="AM17" s="66">
        <v>0.003460648148148171</v>
      </c>
      <c r="AN17" s="74">
        <v>3</v>
      </c>
      <c r="AO17" s="68">
        <v>91</v>
      </c>
      <c r="AP17" s="69">
        <v>1.3355780022446693</v>
      </c>
      <c r="AQ17" s="238"/>
      <c r="AR17" s="244">
        <v>298</v>
      </c>
      <c r="AS17" s="249">
        <v>3</v>
      </c>
      <c r="AT17" s="250">
        <v>1.0939597315436242</v>
      </c>
      <c r="AU17" s="70"/>
      <c r="AV17" s="47"/>
      <c r="AW17" s="75"/>
    </row>
    <row r="18" spans="1:49" ht="19.5" customHeight="1">
      <c r="A18" s="126"/>
      <c r="B18" s="51"/>
      <c r="C18" s="232"/>
      <c r="D18" s="126">
        <v>412</v>
      </c>
      <c r="E18" s="126" t="s">
        <v>107</v>
      </c>
      <c r="F18" s="126"/>
      <c r="G18" s="126" t="s">
        <v>40</v>
      </c>
      <c r="H18" s="126" t="s">
        <v>108</v>
      </c>
      <c r="I18" s="51" t="s">
        <v>105</v>
      </c>
      <c r="J18" s="52" t="s">
        <v>106</v>
      </c>
      <c r="K18" s="51">
        <v>1995</v>
      </c>
      <c r="L18" s="53" t="s">
        <v>47</v>
      </c>
      <c r="M18" s="52">
        <v>10</v>
      </c>
      <c r="N18" s="52" t="s">
        <v>18</v>
      </c>
      <c r="O18" s="112">
        <v>4507797</v>
      </c>
      <c r="P18" s="56">
        <v>0.5973958333333333</v>
      </c>
      <c r="Q18" s="71"/>
      <c r="R18" s="72"/>
      <c r="S18" s="71"/>
      <c r="T18" s="73"/>
      <c r="U18" s="71"/>
      <c r="V18" s="73"/>
      <c r="W18" s="71"/>
      <c r="X18" s="73"/>
      <c r="Y18" s="71"/>
      <c r="Z18" s="73"/>
      <c r="AA18" s="71"/>
      <c r="AB18" s="73"/>
      <c r="AC18" s="71"/>
      <c r="AD18" s="73"/>
      <c r="AE18" s="127">
        <v>0.6105787037037037</v>
      </c>
      <c r="AF18" s="61">
        <v>0</v>
      </c>
      <c r="AG18" s="231">
        <v>0.013182870370370359</v>
      </c>
      <c r="AH18" s="62"/>
      <c r="AI18" s="231">
        <v>0.013182870370370359</v>
      </c>
      <c r="AJ18" s="63">
        <v>0.013182870370370359</v>
      </c>
      <c r="AK18" s="64">
        <v>0</v>
      </c>
      <c r="AL18" s="65">
        <v>0</v>
      </c>
      <c r="AM18" s="66">
        <v>0.002870370370370301</v>
      </c>
      <c r="AN18" s="74">
        <v>10</v>
      </c>
      <c r="AO18" s="68">
        <v>66</v>
      </c>
      <c r="AP18" s="69">
        <v>1.2783389450056033</v>
      </c>
      <c r="AQ18" s="238"/>
      <c r="AR18" s="126">
        <v>258</v>
      </c>
      <c r="AS18" s="126"/>
      <c r="AT18" s="251">
        <v>1.2635658914728682</v>
      </c>
      <c r="AU18" s="70"/>
      <c r="AV18" s="47"/>
      <c r="AW18" s="75"/>
    </row>
    <row r="19" spans="1:49" ht="19.5" customHeight="1">
      <c r="A19" s="124"/>
      <c r="B19" s="51"/>
      <c r="C19" s="232"/>
      <c r="D19" s="124">
        <v>412</v>
      </c>
      <c r="E19" s="124" t="s">
        <v>107</v>
      </c>
      <c r="F19" s="124"/>
      <c r="G19" s="124" t="s">
        <v>40</v>
      </c>
      <c r="H19" s="124" t="s">
        <v>108</v>
      </c>
      <c r="I19" s="51" t="s">
        <v>118</v>
      </c>
      <c r="J19" s="52" t="s">
        <v>119</v>
      </c>
      <c r="K19" s="51">
        <v>1995</v>
      </c>
      <c r="L19" s="53" t="s">
        <v>47</v>
      </c>
      <c r="M19" s="52">
        <v>10</v>
      </c>
      <c r="N19" s="52" t="s">
        <v>18</v>
      </c>
      <c r="O19" s="55">
        <v>4507796</v>
      </c>
      <c r="P19" s="56">
        <v>0.6119791666666666</v>
      </c>
      <c r="Q19" s="71"/>
      <c r="R19" s="72"/>
      <c r="S19" s="71"/>
      <c r="T19" s="73"/>
      <c r="U19" s="71"/>
      <c r="V19" s="73"/>
      <c r="W19" s="71"/>
      <c r="X19" s="73"/>
      <c r="Y19" s="71"/>
      <c r="Z19" s="73"/>
      <c r="AA19" s="71"/>
      <c r="AB19" s="73"/>
      <c r="AC19" s="71"/>
      <c r="AD19" s="73"/>
      <c r="AE19" s="76">
        <v>0.6258333333333334</v>
      </c>
      <c r="AF19" s="61">
        <v>0</v>
      </c>
      <c r="AG19" s="231">
        <v>0.013854166666666723</v>
      </c>
      <c r="AH19" s="62"/>
      <c r="AI19" s="231">
        <v>0.013854166666666723</v>
      </c>
      <c r="AJ19" s="63">
        <v>0.013854166666666723</v>
      </c>
      <c r="AK19" s="64">
        <v>0</v>
      </c>
      <c r="AL19" s="65">
        <v>0</v>
      </c>
      <c r="AM19" s="66">
        <v>0.003541666666666665</v>
      </c>
      <c r="AN19" s="74">
        <v>15</v>
      </c>
      <c r="AO19" s="68">
        <v>51</v>
      </c>
      <c r="AP19" s="69">
        <v>1.3434343434343414</v>
      </c>
      <c r="AQ19" s="238"/>
      <c r="AR19" s="124">
        <v>258</v>
      </c>
      <c r="AS19" s="124"/>
      <c r="AT19" s="251">
        <v>1.2635658914728682</v>
      </c>
      <c r="AU19" s="70"/>
      <c r="AV19" s="47"/>
      <c r="AW19" s="75"/>
    </row>
    <row r="20" spans="1:49" ht="19.5" customHeight="1">
      <c r="A20" s="124"/>
      <c r="B20" s="51"/>
      <c r="C20" s="232"/>
      <c r="D20" s="124">
        <v>412</v>
      </c>
      <c r="E20" s="124" t="s">
        <v>107</v>
      </c>
      <c r="F20" s="124"/>
      <c r="G20" s="124" t="s">
        <v>40</v>
      </c>
      <c r="H20" s="124" t="s">
        <v>108</v>
      </c>
      <c r="I20" s="51" t="s">
        <v>122</v>
      </c>
      <c r="J20" s="52" t="s">
        <v>123</v>
      </c>
      <c r="K20" s="51">
        <v>1995</v>
      </c>
      <c r="L20" s="53" t="s">
        <v>47</v>
      </c>
      <c r="M20" s="52">
        <v>10</v>
      </c>
      <c r="N20" s="52" t="s">
        <v>18</v>
      </c>
      <c r="O20" s="112">
        <v>4507798</v>
      </c>
      <c r="P20" s="56">
        <v>0.5765509259259259</v>
      </c>
      <c r="Q20" s="71"/>
      <c r="R20" s="72"/>
      <c r="S20" s="71"/>
      <c r="T20" s="73"/>
      <c r="U20" s="71"/>
      <c r="V20" s="73"/>
      <c r="W20" s="71"/>
      <c r="X20" s="73"/>
      <c r="Y20" s="71"/>
      <c r="Z20" s="73"/>
      <c r="AA20" s="71"/>
      <c r="AB20" s="73"/>
      <c r="AC20" s="71"/>
      <c r="AD20" s="73"/>
      <c r="AE20" s="76">
        <v>0.5906597222222222</v>
      </c>
      <c r="AF20" s="61">
        <v>0</v>
      </c>
      <c r="AG20" s="231">
        <v>0.014108796296296244</v>
      </c>
      <c r="AH20" s="62"/>
      <c r="AI20" s="231">
        <v>0.014108796296296244</v>
      </c>
      <c r="AJ20" s="63">
        <v>0.014108796296296244</v>
      </c>
      <c r="AK20" s="64">
        <v>0</v>
      </c>
      <c r="AL20" s="65">
        <v>0</v>
      </c>
      <c r="AM20" s="66">
        <v>0.0037962962962961866</v>
      </c>
      <c r="AN20" s="74">
        <v>17</v>
      </c>
      <c r="AO20" s="68">
        <v>46</v>
      </c>
      <c r="AP20" s="69">
        <v>1.368125701459022</v>
      </c>
      <c r="AQ20" s="238"/>
      <c r="AR20" s="124">
        <v>258</v>
      </c>
      <c r="AS20" s="124"/>
      <c r="AT20" s="251">
        <v>1.2635658914728682</v>
      </c>
      <c r="AU20" s="70"/>
      <c r="AV20" s="47"/>
      <c r="AW20" s="75"/>
    </row>
    <row r="21" spans="1:49" ht="19.5" customHeight="1">
      <c r="A21" s="244">
        <v>4</v>
      </c>
      <c r="B21" s="51"/>
      <c r="C21" s="232"/>
      <c r="D21" s="244">
        <v>412</v>
      </c>
      <c r="E21" s="244" t="s">
        <v>107</v>
      </c>
      <c r="F21" s="244"/>
      <c r="G21" s="244" t="s">
        <v>40</v>
      </c>
      <c r="H21" s="244" t="s">
        <v>108</v>
      </c>
      <c r="I21" s="51" t="s">
        <v>163</v>
      </c>
      <c r="J21" s="52" t="s">
        <v>164</v>
      </c>
      <c r="K21" s="51">
        <v>1994</v>
      </c>
      <c r="L21" s="53" t="s">
        <v>37</v>
      </c>
      <c r="M21" s="52">
        <v>30</v>
      </c>
      <c r="N21" s="52" t="s">
        <v>19</v>
      </c>
      <c r="O21" s="54">
        <v>4507799</v>
      </c>
      <c r="P21" s="56">
        <v>0.6369675925925926</v>
      </c>
      <c r="Q21" s="71"/>
      <c r="R21" s="72"/>
      <c r="S21" s="71"/>
      <c r="T21" s="73"/>
      <c r="U21" s="71"/>
      <c r="V21" s="73"/>
      <c r="W21" s="71"/>
      <c r="X21" s="73"/>
      <c r="Y21" s="71"/>
      <c r="Z21" s="73"/>
      <c r="AA21" s="71"/>
      <c r="AB21" s="73"/>
      <c r="AC21" s="71"/>
      <c r="AD21" s="73"/>
      <c r="AE21" s="76">
        <v>0.6499189814814815</v>
      </c>
      <c r="AF21" s="61">
        <v>0</v>
      </c>
      <c r="AG21" s="231">
        <v>0.012951388888888915</v>
      </c>
      <c r="AH21" s="62"/>
      <c r="AI21" s="231">
        <v>0.012951388888888915</v>
      </c>
      <c r="AJ21" s="63">
        <v>0.012951388888888915</v>
      </c>
      <c r="AK21" s="64">
        <v>0</v>
      </c>
      <c r="AL21" s="65">
        <v>0</v>
      </c>
      <c r="AM21" s="66">
        <v>0.0026388888888888573</v>
      </c>
      <c r="AN21" s="74">
        <v>2</v>
      </c>
      <c r="AO21" s="68">
        <v>95</v>
      </c>
      <c r="AP21" s="69">
        <v>1.2558922558922514</v>
      </c>
      <c r="AQ21" s="238"/>
      <c r="AR21" s="244">
        <v>258</v>
      </c>
      <c r="AS21" s="244">
        <v>4</v>
      </c>
      <c r="AT21" s="125">
        <v>1.2635658914728682</v>
      </c>
      <c r="AU21" s="70"/>
      <c r="AV21" s="47"/>
      <c r="AW21" s="75"/>
    </row>
    <row r="22" spans="1:49" ht="19.5" customHeight="1">
      <c r="A22" s="126"/>
      <c r="B22" s="51"/>
      <c r="C22" s="114"/>
      <c r="D22" s="126">
        <v>413</v>
      </c>
      <c r="E22" s="126" t="s">
        <v>98</v>
      </c>
      <c r="F22" s="126"/>
      <c r="G22" s="126" t="s">
        <v>86</v>
      </c>
      <c r="H22" s="126" t="s">
        <v>87</v>
      </c>
      <c r="I22" s="51" t="s">
        <v>96</v>
      </c>
      <c r="J22" s="52" t="s">
        <v>97</v>
      </c>
      <c r="K22" s="51">
        <v>1995</v>
      </c>
      <c r="L22" s="53" t="s">
        <v>47</v>
      </c>
      <c r="M22" s="52">
        <v>10</v>
      </c>
      <c r="N22" s="52" t="s">
        <v>18</v>
      </c>
      <c r="O22" s="112">
        <v>4507773</v>
      </c>
      <c r="P22" s="56">
        <v>0.6182175925925926</v>
      </c>
      <c r="Q22" s="71"/>
      <c r="R22" s="72"/>
      <c r="S22" s="71"/>
      <c r="T22" s="73"/>
      <c r="U22" s="71"/>
      <c r="V22" s="73"/>
      <c r="W22" s="71"/>
      <c r="X22" s="73"/>
      <c r="Y22" s="71"/>
      <c r="Z22" s="73"/>
      <c r="AA22" s="71"/>
      <c r="AB22" s="73"/>
      <c r="AC22" s="71"/>
      <c r="AD22" s="73"/>
      <c r="AE22" s="76">
        <v>0.629849537037037</v>
      </c>
      <c r="AF22" s="61">
        <v>0</v>
      </c>
      <c r="AG22" s="231">
        <v>0.011631944444444486</v>
      </c>
      <c r="AH22" s="62"/>
      <c r="AI22" s="231">
        <v>0.011631944444444486</v>
      </c>
      <c r="AJ22" s="63">
        <v>0.011631944444444486</v>
      </c>
      <c r="AK22" s="64">
        <v>0</v>
      </c>
      <c r="AL22" s="65">
        <v>0</v>
      </c>
      <c r="AM22" s="66">
        <v>0.0013194444444444287</v>
      </c>
      <c r="AN22" s="74">
        <v>7</v>
      </c>
      <c r="AO22" s="68">
        <v>75</v>
      </c>
      <c r="AP22" s="69">
        <v>1.1279461279461258</v>
      </c>
      <c r="AQ22" s="238"/>
      <c r="AR22" s="126">
        <v>248</v>
      </c>
      <c r="AS22" s="126"/>
      <c r="AT22" s="251">
        <v>1.314516129032258</v>
      </c>
      <c r="AU22" s="70"/>
      <c r="AV22" s="47"/>
      <c r="AW22" s="75"/>
    </row>
    <row r="23" spans="1:49" ht="19.5" customHeight="1">
      <c r="A23" s="124"/>
      <c r="B23" s="51"/>
      <c r="C23" s="114"/>
      <c r="D23" s="124">
        <v>413</v>
      </c>
      <c r="E23" s="124" t="s">
        <v>98</v>
      </c>
      <c r="F23" s="124"/>
      <c r="G23" s="124" t="s">
        <v>86</v>
      </c>
      <c r="H23" s="124" t="s">
        <v>87</v>
      </c>
      <c r="I23" s="51" t="s">
        <v>116</v>
      </c>
      <c r="J23" s="52" t="s">
        <v>117</v>
      </c>
      <c r="K23" s="51">
        <v>1994</v>
      </c>
      <c r="L23" s="53" t="s">
        <v>109</v>
      </c>
      <c r="M23" s="52">
        <v>3</v>
      </c>
      <c r="N23" s="52" t="s">
        <v>18</v>
      </c>
      <c r="O23" s="112">
        <v>4507772</v>
      </c>
      <c r="P23" s="56">
        <v>0.6019675925925926</v>
      </c>
      <c r="Q23" s="71"/>
      <c r="R23" s="72"/>
      <c r="S23" s="71"/>
      <c r="T23" s="73"/>
      <c r="U23" s="71"/>
      <c r="V23" s="73"/>
      <c r="W23" s="71"/>
      <c r="X23" s="73"/>
      <c r="Y23" s="71"/>
      <c r="Z23" s="73"/>
      <c r="AA23" s="71"/>
      <c r="AB23" s="73"/>
      <c r="AC23" s="71"/>
      <c r="AD23" s="73"/>
      <c r="AE23" s="76">
        <v>0.6156712962962964</v>
      </c>
      <c r="AF23" s="61">
        <v>0</v>
      </c>
      <c r="AG23" s="231">
        <v>0.013703703703703773</v>
      </c>
      <c r="AH23" s="62"/>
      <c r="AI23" s="231">
        <v>0.013703703703703773</v>
      </c>
      <c r="AJ23" s="63">
        <v>0.013703703703703773</v>
      </c>
      <c r="AK23" s="64">
        <v>0</v>
      </c>
      <c r="AL23" s="65">
        <v>0</v>
      </c>
      <c r="AM23" s="66">
        <v>0.0033912037037037157</v>
      </c>
      <c r="AN23" s="74">
        <v>14</v>
      </c>
      <c r="AO23" s="68">
        <v>54</v>
      </c>
      <c r="AP23" s="69">
        <v>1.3288439955106615</v>
      </c>
      <c r="AQ23" s="238"/>
      <c r="AR23" s="124">
        <v>248</v>
      </c>
      <c r="AS23" s="124"/>
      <c r="AT23" s="251">
        <v>1.314516129032258</v>
      </c>
      <c r="AU23" s="70"/>
      <c r="AV23" s="47"/>
      <c r="AW23" s="75"/>
    </row>
    <row r="24" spans="1:49" ht="19.5" customHeight="1">
      <c r="A24" s="124"/>
      <c r="B24" s="53"/>
      <c r="C24" s="114"/>
      <c r="D24" s="124">
        <v>413</v>
      </c>
      <c r="E24" s="124" t="s">
        <v>98</v>
      </c>
      <c r="F24" s="124"/>
      <c r="G24" s="124" t="s">
        <v>86</v>
      </c>
      <c r="H24" s="124" t="s">
        <v>87</v>
      </c>
      <c r="I24" s="51" t="s">
        <v>138</v>
      </c>
      <c r="J24" s="52" t="s">
        <v>139</v>
      </c>
      <c r="K24" s="51">
        <v>1994</v>
      </c>
      <c r="L24" s="53" t="s">
        <v>109</v>
      </c>
      <c r="M24" s="52">
        <v>3</v>
      </c>
      <c r="N24" s="52" t="s">
        <v>18</v>
      </c>
      <c r="O24" s="112">
        <v>4507771</v>
      </c>
      <c r="P24" s="56">
        <v>0.5828009259259259</v>
      </c>
      <c r="Q24" s="71"/>
      <c r="R24" s="72"/>
      <c r="S24" s="71"/>
      <c r="T24" s="73"/>
      <c r="U24" s="71"/>
      <c r="V24" s="73"/>
      <c r="W24" s="71"/>
      <c r="X24" s="73"/>
      <c r="Y24" s="71"/>
      <c r="Z24" s="73"/>
      <c r="AA24" s="71"/>
      <c r="AB24" s="73"/>
      <c r="AC24" s="71"/>
      <c r="AD24" s="73"/>
      <c r="AE24" s="76">
        <v>0.6029050925925926</v>
      </c>
      <c r="AF24" s="61">
        <v>0</v>
      </c>
      <c r="AG24" s="231">
        <v>0.0201041666666667</v>
      </c>
      <c r="AH24" s="62"/>
      <c r="AI24" s="231">
        <v>0.0201041666666667</v>
      </c>
      <c r="AJ24" s="63">
        <v>0.0201041666666667</v>
      </c>
      <c r="AK24" s="64">
        <v>0</v>
      </c>
      <c r="AL24" s="65">
        <v>0</v>
      </c>
      <c r="AM24" s="66">
        <v>0.009791666666666643</v>
      </c>
      <c r="AN24" s="74">
        <v>22</v>
      </c>
      <c r="AO24" s="68">
        <v>36</v>
      </c>
      <c r="AP24" s="69">
        <v>1.9494949494949418</v>
      </c>
      <c r="AQ24" s="238"/>
      <c r="AR24" s="124">
        <v>248</v>
      </c>
      <c r="AS24" s="124"/>
      <c r="AT24" s="251">
        <v>1.314516129032258</v>
      </c>
      <c r="AU24" s="70"/>
      <c r="AV24" s="47"/>
      <c r="AW24" s="75"/>
    </row>
    <row r="25" spans="1:49" ht="19.5" customHeight="1">
      <c r="A25" s="244">
        <v>5</v>
      </c>
      <c r="B25" s="51"/>
      <c r="C25" s="233"/>
      <c r="D25" s="244">
        <v>413</v>
      </c>
      <c r="E25" s="244" t="s">
        <v>98</v>
      </c>
      <c r="F25" s="244"/>
      <c r="G25" s="244" t="s">
        <v>86</v>
      </c>
      <c r="H25" s="244" t="s">
        <v>87</v>
      </c>
      <c r="I25" s="51" t="s">
        <v>169</v>
      </c>
      <c r="J25" s="52" t="s">
        <v>170</v>
      </c>
      <c r="K25" s="51">
        <v>1994</v>
      </c>
      <c r="L25" s="53" t="s">
        <v>47</v>
      </c>
      <c r="M25" s="52">
        <v>10</v>
      </c>
      <c r="N25" s="52" t="s">
        <v>19</v>
      </c>
      <c r="O25" s="54">
        <v>4507775</v>
      </c>
      <c r="P25" s="56">
        <v>0.6432291666666666</v>
      </c>
      <c r="Q25" s="71"/>
      <c r="R25" s="72"/>
      <c r="S25" s="71"/>
      <c r="T25" s="73"/>
      <c r="U25" s="71"/>
      <c r="V25" s="73"/>
      <c r="W25" s="71"/>
      <c r="X25" s="73"/>
      <c r="Y25" s="71"/>
      <c r="Z25" s="73"/>
      <c r="AA25" s="71"/>
      <c r="AB25" s="73"/>
      <c r="AC25" s="71"/>
      <c r="AD25" s="73"/>
      <c r="AE25" s="76">
        <v>0.6588541666666666</v>
      </c>
      <c r="AF25" s="61">
        <v>0</v>
      </c>
      <c r="AG25" s="231">
        <v>0.015625</v>
      </c>
      <c r="AH25" s="62"/>
      <c r="AI25" s="231">
        <v>0.015625</v>
      </c>
      <c r="AJ25" s="63">
        <v>0.015625</v>
      </c>
      <c r="AK25" s="64">
        <v>0</v>
      </c>
      <c r="AL25" s="65">
        <v>0</v>
      </c>
      <c r="AM25" s="66">
        <v>0.005312499999999942</v>
      </c>
      <c r="AN25" s="74">
        <v>5</v>
      </c>
      <c r="AO25" s="68">
        <v>83</v>
      </c>
      <c r="AP25" s="69">
        <v>1.5151515151515067</v>
      </c>
      <c r="AQ25" s="238"/>
      <c r="AR25" s="244">
        <v>248</v>
      </c>
      <c r="AS25" s="244">
        <v>5</v>
      </c>
      <c r="AT25" s="125">
        <v>1.314516129032258</v>
      </c>
      <c r="AU25" s="70"/>
      <c r="AV25" s="47"/>
      <c r="AW25" s="75"/>
    </row>
    <row r="26" spans="1:49" ht="19.5" customHeight="1">
      <c r="A26" s="126"/>
      <c r="B26" s="51"/>
      <c r="C26" s="114"/>
      <c r="D26" s="126">
        <v>401</v>
      </c>
      <c r="E26" s="126" t="s">
        <v>126</v>
      </c>
      <c r="F26" s="126"/>
      <c r="G26" s="126" t="s">
        <v>42</v>
      </c>
      <c r="H26" s="126" t="s">
        <v>127</v>
      </c>
      <c r="I26" s="51" t="s">
        <v>124</v>
      </c>
      <c r="J26" s="52" t="s">
        <v>125</v>
      </c>
      <c r="K26" s="51">
        <v>1994</v>
      </c>
      <c r="L26" s="53" t="s">
        <v>109</v>
      </c>
      <c r="M26" s="52">
        <v>3</v>
      </c>
      <c r="N26" s="52" t="s">
        <v>18</v>
      </c>
      <c r="O26" s="54">
        <v>4507748</v>
      </c>
      <c r="P26" s="56">
        <v>0.5703125</v>
      </c>
      <c r="Q26" s="71"/>
      <c r="R26" s="72"/>
      <c r="S26" s="71"/>
      <c r="T26" s="73"/>
      <c r="U26" s="71"/>
      <c r="V26" s="73"/>
      <c r="W26" s="71"/>
      <c r="X26" s="73"/>
      <c r="Y26" s="71"/>
      <c r="Z26" s="73"/>
      <c r="AA26" s="71"/>
      <c r="AB26" s="73"/>
      <c r="AC26" s="71"/>
      <c r="AD26" s="73"/>
      <c r="AE26" s="76">
        <v>0.5844328703703704</v>
      </c>
      <c r="AF26" s="61">
        <v>0</v>
      </c>
      <c r="AG26" s="231">
        <v>0.014120370370370394</v>
      </c>
      <c r="AH26" s="62"/>
      <c r="AI26" s="231">
        <v>0.014120370370370394</v>
      </c>
      <c r="AJ26" s="63">
        <v>0.014120370370370394</v>
      </c>
      <c r="AK26" s="64">
        <v>0</v>
      </c>
      <c r="AL26" s="65">
        <v>0</v>
      </c>
      <c r="AM26" s="66">
        <v>0.0038078703703703365</v>
      </c>
      <c r="AN26" s="74">
        <v>18</v>
      </c>
      <c r="AO26" s="68">
        <v>44</v>
      </c>
      <c r="AP26" s="69">
        <v>1.3692480359146972</v>
      </c>
      <c r="AQ26" s="238"/>
      <c r="AR26" s="126">
        <v>181</v>
      </c>
      <c r="AS26" s="126"/>
      <c r="AT26" s="251">
        <v>1.8011049723756907</v>
      </c>
      <c r="AU26" s="70"/>
      <c r="AW26" s="75"/>
    </row>
    <row r="27" spans="1:49" ht="19.5" customHeight="1">
      <c r="A27" s="124"/>
      <c r="B27" s="51"/>
      <c r="C27" s="114"/>
      <c r="D27" s="124">
        <v>401</v>
      </c>
      <c r="E27" s="124" t="s">
        <v>126</v>
      </c>
      <c r="F27" s="124"/>
      <c r="G27" s="124" t="s">
        <v>42</v>
      </c>
      <c r="H27" s="124" t="s">
        <v>127</v>
      </c>
      <c r="I27" s="51" t="s">
        <v>136</v>
      </c>
      <c r="J27" s="52" t="s">
        <v>137</v>
      </c>
      <c r="K27" s="51">
        <v>1994</v>
      </c>
      <c r="L27" s="53" t="s">
        <v>109</v>
      </c>
      <c r="M27" s="52">
        <v>3</v>
      </c>
      <c r="N27" s="52" t="s">
        <v>18</v>
      </c>
      <c r="O27" s="112">
        <v>4507747</v>
      </c>
      <c r="P27" s="56">
        <v>0.5911342592592593</v>
      </c>
      <c r="Q27" s="71"/>
      <c r="R27" s="72"/>
      <c r="S27" s="71"/>
      <c r="T27" s="73"/>
      <c r="U27" s="71"/>
      <c r="V27" s="73"/>
      <c r="W27" s="71"/>
      <c r="X27" s="73"/>
      <c r="Y27" s="71"/>
      <c r="Z27" s="73"/>
      <c r="AA27" s="71"/>
      <c r="AB27" s="73"/>
      <c r="AC27" s="71"/>
      <c r="AD27" s="73"/>
      <c r="AE27" s="236">
        <v>0.6063194444444444</v>
      </c>
      <c r="AF27" s="61">
        <v>0</v>
      </c>
      <c r="AG27" s="231">
        <v>0.01518518518518508</v>
      </c>
      <c r="AH27" s="62">
        <v>0.00034722222222222224</v>
      </c>
      <c r="AI27" s="231">
        <v>0.015532407407407302</v>
      </c>
      <c r="AJ27" s="63">
        <v>0.01518518518518508</v>
      </c>
      <c r="AK27" s="64">
        <v>0</v>
      </c>
      <c r="AL27" s="65">
        <v>0</v>
      </c>
      <c r="AM27" s="66">
        <v>0.004872685185185022</v>
      </c>
      <c r="AN27" s="74">
        <v>21</v>
      </c>
      <c r="AO27" s="68">
        <v>38</v>
      </c>
      <c r="AP27" s="69">
        <v>1.4725028058361207</v>
      </c>
      <c r="AQ27" s="238"/>
      <c r="AR27" s="124">
        <v>181</v>
      </c>
      <c r="AS27" s="124"/>
      <c r="AT27" s="251">
        <v>1.8011049723756907</v>
      </c>
      <c r="AU27" s="70"/>
      <c r="AV27" s="47"/>
      <c r="AW27" s="75"/>
    </row>
    <row r="28" spans="1:49" ht="19.5" customHeight="1">
      <c r="A28" s="124"/>
      <c r="B28" s="51"/>
      <c r="C28" s="114"/>
      <c r="D28" s="124">
        <v>401</v>
      </c>
      <c r="E28" s="124" t="s">
        <v>126</v>
      </c>
      <c r="F28" s="124"/>
      <c r="G28" s="124" t="s">
        <v>42</v>
      </c>
      <c r="H28" s="124" t="s">
        <v>127</v>
      </c>
      <c r="I28" s="51" t="s">
        <v>153</v>
      </c>
      <c r="J28" s="52" t="s">
        <v>154</v>
      </c>
      <c r="K28" s="51">
        <v>1994</v>
      </c>
      <c r="L28" s="53" t="s">
        <v>109</v>
      </c>
      <c r="M28" s="52">
        <v>3</v>
      </c>
      <c r="N28" s="52" t="s">
        <v>18</v>
      </c>
      <c r="O28" s="54">
        <v>4507749</v>
      </c>
      <c r="P28" s="56">
        <v>0.607824074074074</v>
      </c>
      <c r="Q28" s="71"/>
      <c r="R28" s="72"/>
      <c r="S28" s="71"/>
      <c r="T28" s="73"/>
      <c r="U28" s="71"/>
      <c r="V28" s="73" t="s">
        <v>44</v>
      </c>
      <c r="W28" s="71"/>
      <c r="X28" s="73"/>
      <c r="Y28" s="71"/>
      <c r="Z28" s="73"/>
      <c r="AA28" s="71"/>
      <c r="AB28" s="73"/>
      <c r="AC28" s="71"/>
      <c r="AD28" s="73"/>
      <c r="AE28" s="237">
        <v>0.6291550925925926</v>
      </c>
      <c r="AF28" s="61">
        <v>0</v>
      </c>
      <c r="AG28" s="231">
        <v>0.021331018518518596</v>
      </c>
      <c r="AH28" s="62"/>
      <c r="AI28" s="231">
        <v>0.021331018518518596</v>
      </c>
      <c r="AJ28" s="63" t="s">
        <v>45</v>
      </c>
      <c r="AK28" s="64">
        <v>1</v>
      </c>
      <c r="AL28" s="65">
        <v>1</v>
      </c>
      <c r="AM28" s="66" t="s">
        <v>46</v>
      </c>
      <c r="AN28" s="74">
        <v>28</v>
      </c>
      <c r="AO28" s="68">
        <v>24</v>
      </c>
      <c r="AP28" s="69" t="s">
        <v>46</v>
      </c>
      <c r="AQ28" s="238"/>
      <c r="AR28" s="124">
        <v>181</v>
      </c>
      <c r="AS28" s="124"/>
      <c r="AT28" s="251">
        <v>1.8011049723756907</v>
      </c>
      <c r="AU28" s="70"/>
      <c r="AV28" s="47"/>
      <c r="AW28" s="75"/>
    </row>
    <row r="29" spans="1:49" ht="19.5" customHeight="1">
      <c r="A29" s="244">
        <v>6</v>
      </c>
      <c r="B29" s="51"/>
      <c r="C29" s="233"/>
      <c r="D29" s="244">
        <v>401</v>
      </c>
      <c r="E29" s="244" t="s">
        <v>126</v>
      </c>
      <c r="F29" s="244"/>
      <c r="G29" s="244" t="s">
        <v>42</v>
      </c>
      <c r="H29" s="244" t="s">
        <v>127</v>
      </c>
      <c r="I29" s="51" t="s">
        <v>173</v>
      </c>
      <c r="J29" s="52" t="s">
        <v>174</v>
      </c>
      <c r="K29" s="51">
        <v>1994</v>
      </c>
      <c r="L29" s="53" t="s">
        <v>109</v>
      </c>
      <c r="M29" s="52">
        <v>3</v>
      </c>
      <c r="N29" s="52" t="s">
        <v>19</v>
      </c>
      <c r="O29" s="54">
        <v>4507750</v>
      </c>
      <c r="P29" s="56">
        <v>0.6328125</v>
      </c>
      <c r="Q29" s="71"/>
      <c r="R29" s="72"/>
      <c r="S29" s="71"/>
      <c r="T29" s="73"/>
      <c r="U29" s="71"/>
      <c r="V29" s="73"/>
      <c r="W29" s="71"/>
      <c r="X29" s="73"/>
      <c r="Y29" s="71"/>
      <c r="Z29" s="73"/>
      <c r="AA29" s="71"/>
      <c r="AB29" s="73"/>
      <c r="AC29" s="71"/>
      <c r="AD29" s="73"/>
      <c r="AE29" s="76">
        <v>0.6520370370370371</v>
      </c>
      <c r="AF29" s="61">
        <v>0</v>
      </c>
      <c r="AG29" s="231">
        <v>0.01922453703703708</v>
      </c>
      <c r="AH29" s="62"/>
      <c r="AI29" s="231">
        <v>0.01922453703703708</v>
      </c>
      <c r="AJ29" s="63">
        <v>0.01922453703703708</v>
      </c>
      <c r="AK29" s="64">
        <v>0</v>
      </c>
      <c r="AL29" s="65">
        <v>0</v>
      </c>
      <c r="AM29" s="66">
        <v>0.008912037037037024</v>
      </c>
      <c r="AN29" s="74">
        <v>7</v>
      </c>
      <c r="AO29" s="68">
        <v>75</v>
      </c>
      <c r="AP29" s="69">
        <v>1.8641975308641914</v>
      </c>
      <c r="AQ29" s="238"/>
      <c r="AR29" s="244">
        <v>181</v>
      </c>
      <c r="AS29" s="244">
        <v>6</v>
      </c>
      <c r="AT29" s="125">
        <v>1.8011049723756907</v>
      </c>
      <c r="AU29" s="70"/>
      <c r="AV29" s="47"/>
      <c r="AW29" s="75"/>
    </row>
    <row r="30" spans="1:49" ht="19.5" customHeight="1">
      <c r="A30" s="126"/>
      <c r="B30" s="53"/>
      <c r="C30" s="114"/>
      <c r="D30" s="126">
        <v>403</v>
      </c>
      <c r="E30" s="126" t="s">
        <v>67</v>
      </c>
      <c r="F30" s="126"/>
      <c r="G30" s="126" t="s">
        <v>68</v>
      </c>
      <c r="H30" s="126" t="s">
        <v>130</v>
      </c>
      <c r="I30" s="51" t="s">
        <v>128</v>
      </c>
      <c r="J30" s="52" t="s">
        <v>129</v>
      </c>
      <c r="K30" s="51">
        <v>1992</v>
      </c>
      <c r="L30" s="53" t="s">
        <v>47</v>
      </c>
      <c r="M30" s="52">
        <v>10</v>
      </c>
      <c r="N30" s="52" t="s">
        <v>18</v>
      </c>
      <c r="O30" s="112">
        <v>4507805</v>
      </c>
      <c r="P30" s="56">
        <v>0.5953125</v>
      </c>
      <c r="Q30" s="71"/>
      <c r="R30" s="72"/>
      <c r="S30" s="71"/>
      <c r="T30" s="73"/>
      <c r="U30" s="71"/>
      <c r="V30" s="73"/>
      <c r="W30" s="71"/>
      <c r="X30" s="73"/>
      <c r="Y30" s="71"/>
      <c r="Z30" s="73"/>
      <c r="AA30" s="71"/>
      <c r="AB30" s="73"/>
      <c r="AC30" s="71"/>
      <c r="AD30" s="73"/>
      <c r="AE30" s="76">
        <v>0.6100231481481482</v>
      </c>
      <c r="AF30" s="61">
        <v>0</v>
      </c>
      <c r="AG30" s="231">
        <v>0.014710648148148153</v>
      </c>
      <c r="AH30" s="62"/>
      <c r="AI30" s="231">
        <v>0.014710648148148153</v>
      </c>
      <c r="AJ30" s="63">
        <v>0.014710648148148153</v>
      </c>
      <c r="AK30" s="64">
        <v>0</v>
      </c>
      <c r="AL30" s="65">
        <v>0</v>
      </c>
      <c r="AM30" s="66">
        <v>0.0043981481481480955</v>
      </c>
      <c r="AN30" s="74">
        <v>19</v>
      </c>
      <c r="AO30" s="68">
        <v>42</v>
      </c>
      <c r="AP30" s="69">
        <v>1.4264870931537523</v>
      </c>
      <c r="AQ30" s="238"/>
      <c r="AR30" s="126">
        <v>176</v>
      </c>
      <c r="AS30" s="126"/>
      <c r="AT30" s="251">
        <v>1.8522727272727273</v>
      </c>
      <c r="AU30" s="70"/>
      <c r="AV30" s="47"/>
      <c r="AW30" s="75"/>
    </row>
    <row r="31" spans="1:49" ht="19.5" customHeight="1">
      <c r="A31" s="124"/>
      <c r="B31" s="51"/>
      <c r="C31" s="114"/>
      <c r="D31" s="124">
        <v>403</v>
      </c>
      <c r="E31" s="124" t="s">
        <v>67</v>
      </c>
      <c r="F31" s="124"/>
      <c r="G31" s="124" t="s">
        <v>68</v>
      </c>
      <c r="H31" s="124" t="s">
        <v>130</v>
      </c>
      <c r="I31" s="51" t="s">
        <v>134</v>
      </c>
      <c r="J31" s="52" t="s">
        <v>135</v>
      </c>
      <c r="K31" s="51">
        <v>1990</v>
      </c>
      <c r="L31" s="53" t="s">
        <v>47</v>
      </c>
      <c r="M31" s="52">
        <v>10</v>
      </c>
      <c r="N31" s="52" t="s">
        <v>18</v>
      </c>
      <c r="O31" s="112">
        <v>4507804</v>
      </c>
      <c r="P31" s="56">
        <v>0.6099652777777778</v>
      </c>
      <c r="Q31" s="71"/>
      <c r="R31" s="72"/>
      <c r="S31" s="71"/>
      <c r="T31" s="73"/>
      <c r="U31" s="71"/>
      <c r="V31" s="73"/>
      <c r="W31" s="71"/>
      <c r="X31" s="73"/>
      <c r="Y31" s="71"/>
      <c r="Z31" s="73"/>
      <c r="AA31" s="71"/>
      <c r="AB31" s="73"/>
      <c r="AC31" s="71"/>
      <c r="AD31" s="73"/>
      <c r="AE31" s="76">
        <v>0.6252430555555556</v>
      </c>
      <c r="AF31" s="61">
        <v>0</v>
      </c>
      <c r="AG31" s="231">
        <v>0.015277777777777835</v>
      </c>
      <c r="AH31" s="62"/>
      <c r="AI31" s="231">
        <v>0.015277777777777835</v>
      </c>
      <c r="AJ31" s="63">
        <v>0.015277777777777835</v>
      </c>
      <c r="AK31" s="64">
        <v>0</v>
      </c>
      <c r="AL31" s="65">
        <v>0</v>
      </c>
      <c r="AM31" s="66">
        <v>0.004965277777777777</v>
      </c>
      <c r="AN31" s="74">
        <v>20</v>
      </c>
      <c r="AO31" s="68">
        <v>40</v>
      </c>
      <c r="AP31" s="69">
        <v>1.4814814814814787</v>
      </c>
      <c r="AQ31" s="238"/>
      <c r="AR31" s="124">
        <v>176</v>
      </c>
      <c r="AS31" s="124"/>
      <c r="AT31" s="251">
        <v>1.8522727272727273</v>
      </c>
      <c r="AU31" s="70"/>
      <c r="AV31" s="47"/>
      <c r="AW31" s="75"/>
    </row>
    <row r="32" spans="1:49" ht="19.5" customHeight="1">
      <c r="A32" s="124"/>
      <c r="B32" s="51"/>
      <c r="C32" s="114"/>
      <c r="D32" s="124">
        <v>403</v>
      </c>
      <c r="E32" s="124" t="s">
        <v>67</v>
      </c>
      <c r="F32" s="124"/>
      <c r="G32" s="124" t="s">
        <v>68</v>
      </c>
      <c r="H32" s="124" t="s">
        <v>130</v>
      </c>
      <c r="I32" s="114" t="s">
        <v>149</v>
      </c>
      <c r="J32" s="55" t="s">
        <v>150</v>
      </c>
      <c r="K32" s="114">
        <v>1994</v>
      </c>
      <c r="L32" s="116" t="s">
        <v>109</v>
      </c>
      <c r="M32" s="55">
        <v>3</v>
      </c>
      <c r="N32" s="55" t="s">
        <v>18</v>
      </c>
      <c r="O32" s="117">
        <v>4507756</v>
      </c>
      <c r="P32" s="118">
        <v>0.6266203703703704</v>
      </c>
      <c r="Q32" s="71"/>
      <c r="R32" s="72"/>
      <c r="S32" s="71"/>
      <c r="T32" s="73"/>
      <c r="U32" s="71"/>
      <c r="V32" s="73" t="s">
        <v>44</v>
      </c>
      <c r="W32" s="71"/>
      <c r="X32" s="73"/>
      <c r="Y32" s="71"/>
      <c r="Z32" s="73"/>
      <c r="AA32" s="71"/>
      <c r="AB32" s="73"/>
      <c r="AC32" s="71"/>
      <c r="AD32" s="73"/>
      <c r="AE32" s="237">
        <v>0.6462268518518518</v>
      </c>
      <c r="AF32" s="61">
        <v>0</v>
      </c>
      <c r="AG32" s="231">
        <v>0.019606481481481364</v>
      </c>
      <c r="AH32" s="62"/>
      <c r="AI32" s="231">
        <v>0.019606481481481364</v>
      </c>
      <c r="AJ32" s="63" t="s">
        <v>45</v>
      </c>
      <c r="AK32" s="64">
        <v>1</v>
      </c>
      <c r="AL32" s="65">
        <v>1</v>
      </c>
      <c r="AM32" s="66" t="s">
        <v>46</v>
      </c>
      <c r="AN32" s="74">
        <v>26</v>
      </c>
      <c r="AO32" s="68">
        <v>28</v>
      </c>
      <c r="AP32" s="69" t="s">
        <v>46</v>
      </c>
      <c r="AQ32" s="238"/>
      <c r="AR32" s="124">
        <v>176</v>
      </c>
      <c r="AS32" s="124"/>
      <c r="AT32" s="251">
        <v>1.8522727272727273</v>
      </c>
      <c r="AU32" s="70"/>
      <c r="AV32" s="47"/>
      <c r="AW32" s="75"/>
    </row>
    <row r="33" spans="1:49" ht="19.5" customHeight="1">
      <c r="A33" s="244">
        <v>7</v>
      </c>
      <c r="B33" s="114"/>
      <c r="C33" s="114"/>
      <c r="D33" s="244">
        <v>403</v>
      </c>
      <c r="E33" s="244" t="s">
        <v>67</v>
      </c>
      <c r="F33" s="244"/>
      <c r="G33" s="244" t="s">
        <v>68</v>
      </c>
      <c r="H33" s="244" t="s">
        <v>130</v>
      </c>
      <c r="I33" s="51" t="s">
        <v>179</v>
      </c>
      <c r="J33" s="52" t="s">
        <v>180</v>
      </c>
      <c r="K33" s="51">
        <v>1992</v>
      </c>
      <c r="L33" s="53" t="s">
        <v>47</v>
      </c>
      <c r="M33" s="52">
        <v>10</v>
      </c>
      <c r="N33" s="52" t="s">
        <v>19</v>
      </c>
      <c r="O33" s="54">
        <v>4507758</v>
      </c>
      <c r="P33" s="56">
        <v>0.6473842592592592</v>
      </c>
      <c r="Q33" s="71"/>
      <c r="R33" s="72"/>
      <c r="S33" s="71"/>
      <c r="T33" s="73"/>
      <c r="U33" s="71"/>
      <c r="V33" s="73"/>
      <c r="W33" s="71"/>
      <c r="X33" s="73"/>
      <c r="Y33" s="71"/>
      <c r="Z33" s="73"/>
      <c r="AA33" s="71"/>
      <c r="AB33" s="73"/>
      <c r="AC33" s="71"/>
      <c r="AD33" s="73"/>
      <c r="AE33" s="76">
        <v>0.6688425925925926</v>
      </c>
      <c r="AF33" s="61">
        <v>0</v>
      </c>
      <c r="AG33" s="231">
        <v>0.021458333333333357</v>
      </c>
      <c r="AH33" s="62"/>
      <c r="AI33" s="231">
        <v>0.021458333333333357</v>
      </c>
      <c r="AJ33" s="63">
        <v>0.021458333333333357</v>
      </c>
      <c r="AK33" s="64">
        <v>0</v>
      </c>
      <c r="AL33" s="65">
        <v>0</v>
      </c>
      <c r="AM33" s="113">
        <v>0.0111458333333333</v>
      </c>
      <c r="AN33" s="74">
        <v>10</v>
      </c>
      <c r="AO33" s="68">
        <v>66</v>
      </c>
      <c r="AP33" s="69">
        <v>2.0808080808080716</v>
      </c>
      <c r="AQ33" s="238"/>
      <c r="AR33" s="244">
        <v>176</v>
      </c>
      <c r="AS33" s="244">
        <v>7</v>
      </c>
      <c r="AT33" s="125">
        <v>1.8522727272727273</v>
      </c>
      <c r="AU33" s="70"/>
      <c r="AV33" s="47"/>
      <c r="AW33" s="75"/>
    </row>
    <row r="34" spans="1:49" ht="19.5" customHeight="1">
      <c r="A34" s="126"/>
      <c r="B34" s="51"/>
      <c r="C34" s="232"/>
      <c r="D34" s="126">
        <v>409</v>
      </c>
      <c r="E34" s="126" t="s">
        <v>82</v>
      </c>
      <c r="F34" s="126"/>
      <c r="G34" s="126" t="s">
        <v>42</v>
      </c>
      <c r="H34" s="126" t="s">
        <v>43</v>
      </c>
      <c r="I34" s="51" t="s">
        <v>80</v>
      </c>
      <c r="J34" s="52" t="s">
        <v>81</v>
      </c>
      <c r="K34" s="51">
        <v>1994</v>
      </c>
      <c r="L34" s="53" t="s">
        <v>47</v>
      </c>
      <c r="M34" s="52">
        <v>10</v>
      </c>
      <c r="N34" s="52" t="s">
        <v>18</v>
      </c>
      <c r="O34" s="112">
        <v>4507785</v>
      </c>
      <c r="P34" s="56">
        <v>0.5849074074074074</v>
      </c>
      <c r="Q34" s="71"/>
      <c r="R34" s="72"/>
      <c r="S34" s="71"/>
      <c r="T34" s="73"/>
      <c r="U34" s="71"/>
      <c r="V34" s="73"/>
      <c r="W34" s="71"/>
      <c r="X34" s="73"/>
      <c r="Y34" s="71"/>
      <c r="Z34" s="73"/>
      <c r="AA34" s="71"/>
      <c r="AB34" s="73"/>
      <c r="AC34" s="71"/>
      <c r="AD34" s="73"/>
      <c r="AE34" s="76">
        <v>0.5954282407407407</v>
      </c>
      <c r="AF34" s="61">
        <v>0</v>
      </c>
      <c r="AG34" s="231">
        <v>0.010520833333333313</v>
      </c>
      <c r="AH34" s="62"/>
      <c r="AI34" s="231">
        <v>0.010520833333333313</v>
      </c>
      <c r="AJ34" s="63">
        <v>0.010520833333333313</v>
      </c>
      <c r="AK34" s="64">
        <v>0</v>
      </c>
      <c r="AL34" s="65">
        <v>0</v>
      </c>
      <c r="AM34" s="66">
        <v>0.00020833333333325488</v>
      </c>
      <c r="AN34" s="74">
        <v>2</v>
      </c>
      <c r="AO34" s="68">
        <v>95</v>
      </c>
      <c r="AP34" s="69">
        <v>1.0202020202020126</v>
      </c>
      <c r="AQ34" s="238"/>
      <c r="AR34" s="126">
        <v>174</v>
      </c>
      <c r="AS34" s="126"/>
      <c r="AT34" s="252">
        <v>1.8735632183908046</v>
      </c>
      <c r="AU34" s="70"/>
      <c r="AV34" s="47"/>
      <c r="AW34" s="75"/>
    </row>
    <row r="35" spans="1:49" ht="19.5" customHeight="1">
      <c r="A35" s="244">
        <v>8</v>
      </c>
      <c r="B35" s="53"/>
      <c r="C35" s="232"/>
      <c r="D35" s="244">
        <v>409</v>
      </c>
      <c r="E35" s="244" t="s">
        <v>82</v>
      </c>
      <c r="F35" s="244"/>
      <c r="G35" s="244" t="s">
        <v>42</v>
      </c>
      <c r="H35" s="244" t="s">
        <v>43</v>
      </c>
      <c r="I35" s="51" t="s">
        <v>171</v>
      </c>
      <c r="J35" s="52" t="s">
        <v>172</v>
      </c>
      <c r="K35" s="51">
        <v>1994</v>
      </c>
      <c r="L35" s="53" t="s">
        <v>47</v>
      </c>
      <c r="M35" s="52">
        <v>10</v>
      </c>
      <c r="N35" s="52" t="s">
        <v>19</v>
      </c>
      <c r="O35" s="54">
        <v>4507786</v>
      </c>
      <c r="P35" s="56">
        <v>0.6453125000000001</v>
      </c>
      <c r="Q35" s="71"/>
      <c r="R35" s="72"/>
      <c r="S35" s="71"/>
      <c r="T35" s="73"/>
      <c r="U35" s="71"/>
      <c r="V35" s="73"/>
      <c r="W35" s="72"/>
      <c r="X35" s="77"/>
      <c r="Y35" s="71"/>
      <c r="Z35" s="73"/>
      <c r="AA35" s="71"/>
      <c r="AB35" s="73"/>
      <c r="AC35" s="71"/>
      <c r="AD35" s="73"/>
      <c r="AE35" s="76">
        <v>0.6618055555555555</v>
      </c>
      <c r="AF35" s="61">
        <v>0</v>
      </c>
      <c r="AG35" s="231">
        <v>0.01649305555555547</v>
      </c>
      <c r="AH35" s="62"/>
      <c r="AI35" s="231">
        <v>0.01649305555555547</v>
      </c>
      <c r="AJ35" s="63">
        <v>0.01649305555555547</v>
      </c>
      <c r="AK35" s="64">
        <v>0</v>
      </c>
      <c r="AL35" s="65">
        <v>0</v>
      </c>
      <c r="AM35" s="66">
        <v>0.0061805555555554115</v>
      </c>
      <c r="AN35" s="74">
        <v>6</v>
      </c>
      <c r="AO35" s="68">
        <v>79</v>
      </c>
      <c r="AP35" s="69">
        <v>1.599326599326582</v>
      </c>
      <c r="AQ35" s="238"/>
      <c r="AR35" s="244">
        <v>174</v>
      </c>
      <c r="AS35" s="244">
        <v>8</v>
      </c>
      <c r="AT35" s="125">
        <v>1.8735632183908046</v>
      </c>
      <c r="AU35" s="70"/>
      <c r="AV35" s="47"/>
      <c r="AW35" s="75"/>
    </row>
    <row r="36" spans="1:49" ht="19.5" customHeight="1">
      <c r="A36" s="126"/>
      <c r="B36" s="53"/>
      <c r="C36" s="114"/>
      <c r="D36" s="126">
        <v>402</v>
      </c>
      <c r="E36" s="126" t="s">
        <v>101</v>
      </c>
      <c r="F36" s="126"/>
      <c r="G36" s="126" t="s">
        <v>40</v>
      </c>
      <c r="H36" s="126" t="s">
        <v>102</v>
      </c>
      <c r="I36" s="114" t="s">
        <v>99</v>
      </c>
      <c r="J36" s="55" t="s">
        <v>100</v>
      </c>
      <c r="K36" s="114">
        <v>1994</v>
      </c>
      <c r="L36" s="116" t="s">
        <v>47</v>
      </c>
      <c r="M36" s="55">
        <v>10</v>
      </c>
      <c r="N36" s="55" t="s">
        <v>18</v>
      </c>
      <c r="O36" s="117">
        <v>4507751</v>
      </c>
      <c r="P36" s="118">
        <v>0.5661458333333333</v>
      </c>
      <c r="Q36" s="71"/>
      <c r="R36" s="72"/>
      <c r="S36" s="71"/>
      <c r="T36" s="73"/>
      <c r="U36" s="71"/>
      <c r="V36" s="73"/>
      <c r="W36" s="71"/>
      <c r="X36" s="73"/>
      <c r="Y36" s="71"/>
      <c r="Z36" s="73"/>
      <c r="AA36" s="71"/>
      <c r="AB36" s="73"/>
      <c r="AC36" s="71"/>
      <c r="AD36" s="73"/>
      <c r="AE36" s="76">
        <v>0.5780324074074074</v>
      </c>
      <c r="AF36" s="61">
        <v>0</v>
      </c>
      <c r="AG36" s="231">
        <v>0.011886574074074008</v>
      </c>
      <c r="AH36" s="62"/>
      <c r="AI36" s="231">
        <v>0.011886574074074008</v>
      </c>
      <c r="AJ36" s="63">
        <v>0.011886574074074008</v>
      </c>
      <c r="AK36" s="64">
        <v>0</v>
      </c>
      <c r="AL36" s="65">
        <v>0</v>
      </c>
      <c r="AM36" s="66">
        <v>0.00157407407407395</v>
      </c>
      <c r="AN36" s="74">
        <v>8</v>
      </c>
      <c r="AO36" s="68">
        <v>72</v>
      </c>
      <c r="AP36" s="69">
        <v>1.1526374859708064</v>
      </c>
      <c r="AQ36" s="238"/>
      <c r="AR36" s="126">
        <v>166</v>
      </c>
      <c r="AS36" s="126"/>
      <c r="AT36" s="251">
        <v>1.963855421686747</v>
      </c>
      <c r="AU36" s="70"/>
      <c r="AV36" s="47"/>
      <c r="AW36" s="75"/>
    </row>
    <row r="37" spans="1:49" ht="19.5" customHeight="1">
      <c r="A37" s="124"/>
      <c r="B37" s="53"/>
      <c r="C37" s="233"/>
      <c r="D37" s="124">
        <v>402</v>
      </c>
      <c r="E37" s="124" t="s">
        <v>101</v>
      </c>
      <c r="F37" s="124"/>
      <c r="G37" s="124" t="s">
        <v>40</v>
      </c>
      <c r="H37" s="124" t="s">
        <v>102</v>
      </c>
      <c r="I37" s="51" t="s">
        <v>112</v>
      </c>
      <c r="J37" s="52" t="s">
        <v>113</v>
      </c>
      <c r="K37" s="51">
        <v>1994</v>
      </c>
      <c r="L37" s="53" t="s">
        <v>47</v>
      </c>
      <c r="M37" s="52">
        <v>10</v>
      </c>
      <c r="N37" s="52" t="s">
        <v>18</v>
      </c>
      <c r="O37" s="112">
        <v>4507752</v>
      </c>
      <c r="P37" s="56">
        <v>0.5869791666666667</v>
      </c>
      <c r="Q37" s="71"/>
      <c r="R37" s="72"/>
      <c r="S37" s="71"/>
      <c r="T37" s="73"/>
      <c r="U37" s="71"/>
      <c r="V37" s="73"/>
      <c r="W37" s="71"/>
      <c r="X37" s="73"/>
      <c r="Y37" s="71"/>
      <c r="Z37" s="73"/>
      <c r="AA37" s="71"/>
      <c r="AB37" s="73"/>
      <c r="AC37" s="71"/>
      <c r="AD37" s="73"/>
      <c r="AE37" s="76">
        <v>0.6005324074074074</v>
      </c>
      <c r="AF37" s="61">
        <v>0</v>
      </c>
      <c r="AG37" s="231">
        <v>0.013553240740740713</v>
      </c>
      <c r="AH37" s="62"/>
      <c r="AI37" s="231">
        <v>0.013553240740740713</v>
      </c>
      <c r="AJ37" s="63">
        <v>0.013553240740740713</v>
      </c>
      <c r="AK37" s="64">
        <v>0</v>
      </c>
      <c r="AL37" s="65">
        <v>0</v>
      </c>
      <c r="AM37" s="66">
        <v>0.003240740740740655</v>
      </c>
      <c r="AN37" s="74">
        <v>12</v>
      </c>
      <c r="AO37" s="68">
        <v>60</v>
      </c>
      <c r="AP37" s="69">
        <v>1.3142536475869708</v>
      </c>
      <c r="AQ37" s="238"/>
      <c r="AR37" s="124">
        <v>166</v>
      </c>
      <c r="AS37" s="124"/>
      <c r="AT37" s="251">
        <v>1.963855421686747</v>
      </c>
      <c r="AU37" s="70"/>
      <c r="AV37" s="47"/>
      <c r="AW37" s="75"/>
    </row>
    <row r="38" spans="1:49" ht="19.5" customHeight="1">
      <c r="A38" s="244">
        <v>9</v>
      </c>
      <c r="B38" s="53"/>
      <c r="C38" s="114"/>
      <c r="D38" s="244">
        <v>402</v>
      </c>
      <c r="E38" s="244" t="s">
        <v>101</v>
      </c>
      <c r="F38" s="244"/>
      <c r="G38" s="244" t="s">
        <v>40</v>
      </c>
      <c r="H38" s="244" t="s">
        <v>102</v>
      </c>
      <c r="I38" s="51" t="s">
        <v>140</v>
      </c>
      <c r="J38" s="52" t="s">
        <v>141</v>
      </c>
      <c r="K38" s="51">
        <v>1994</v>
      </c>
      <c r="L38" s="53" t="s">
        <v>109</v>
      </c>
      <c r="M38" s="52">
        <v>3</v>
      </c>
      <c r="N38" s="52" t="s">
        <v>18</v>
      </c>
      <c r="O38" s="112">
        <v>4507753</v>
      </c>
      <c r="P38" s="56">
        <v>0.6036458333333333</v>
      </c>
      <c r="Q38" s="71"/>
      <c r="R38" s="72"/>
      <c r="S38" s="71"/>
      <c r="T38" s="73"/>
      <c r="U38" s="71"/>
      <c r="V38" s="73"/>
      <c r="W38" s="71"/>
      <c r="X38" s="73"/>
      <c r="Y38" s="71"/>
      <c r="Z38" s="73"/>
      <c r="AA38" s="71"/>
      <c r="AB38" s="73"/>
      <c r="AC38" s="71"/>
      <c r="AD38" s="73"/>
      <c r="AE38" s="76">
        <v>0.6277662037037037</v>
      </c>
      <c r="AF38" s="61">
        <v>0</v>
      </c>
      <c r="AG38" s="231">
        <v>0.024120370370370403</v>
      </c>
      <c r="AH38" s="62"/>
      <c r="AI38" s="231">
        <v>0.024120370370370403</v>
      </c>
      <c r="AJ38" s="63">
        <v>0.024120370370370403</v>
      </c>
      <c r="AK38" s="64">
        <v>0</v>
      </c>
      <c r="AL38" s="65">
        <v>0</v>
      </c>
      <c r="AM38" s="66">
        <v>0.013807870370370345</v>
      </c>
      <c r="AN38" s="74">
        <v>23</v>
      </c>
      <c r="AO38" s="68">
        <v>34</v>
      </c>
      <c r="AP38" s="69">
        <v>2.3389450056116625</v>
      </c>
      <c r="AQ38" s="238"/>
      <c r="AR38" s="244">
        <v>166</v>
      </c>
      <c r="AS38" s="244">
        <v>9</v>
      </c>
      <c r="AT38" s="125">
        <v>1.963855421686747</v>
      </c>
      <c r="AU38" s="70"/>
      <c r="AV38" s="47"/>
      <c r="AW38" s="75"/>
    </row>
    <row r="39" spans="1:49" ht="19.5" customHeight="1">
      <c r="A39" s="126"/>
      <c r="B39" s="53"/>
      <c r="C39" s="232"/>
      <c r="D39" s="126">
        <v>410</v>
      </c>
      <c r="E39" s="126" t="s">
        <v>144</v>
      </c>
      <c r="F39" s="126"/>
      <c r="G39" s="126" t="s">
        <v>78</v>
      </c>
      <c r="H39" s="126" t="s">
        <v>145</v>
      </c>
      <c r="I39" s="51" t="s">
        <v>142</v>
      </c>
      <c r="J39" s="52" t="s">
        <v>143</v>
      </c>
      <c r="K39" s="51">
        <v>1994</v>
      </c>
      <c r="L39" s="53" t="s">
        <v>47</v>
      </c>
      <c r="M39" s="52">
        <v>10</v>
      </c>
      <c r="N39" s="52" t="s">
        <v>18</v>
      </c>
      <c r="O39" s="55">
        <v>4507789</v>
      </c>
      <c r="P39" s="56">
        <v>0.5723958333333333</v>
      </c>
      <c r="Q39" s="71"/>
      <c r="R39" s="72"/>
      <c r="S39" s="71"/>
      <c r="T39" s="73"/>
      <c r="U39" s="71"/>
      <c r="V39" s="235" t="s">
        <v>146</v>
      </c>
      <c r="W39" s="71"/>
      <c r="X39" s="73"/>
      <c r="Y39" s="71"/>
      <c r="Z39" s="73"/>
      <c r="AA39" s="71"/>
      <c r="AB39" s="73"/>
      <c r="AC39" s="71"/>
      <c r="AD39" s="73"/>
      <c r="AE39" s="76">
        <v>0.5899768518518519</v>
      </c>
      <c r="AF39" s="61">
        <v>0</v>
      </c>
      <c r="AG39" s="231">
        <v>0.017581018518518565</v>
      </c>
      <c r="AH39" s="62"/>
      <c r="AI39" s="231">
        <v>0.017581018518518565</v>
      </c>
      <c r="AJ39" s="63" t="s">
        <v>45</v>
      </c>
      <c r="AK39" s="64">
        <v>1</v>
      </c>
      <c r="AL39" s="65">
        <v>1</v>
      </c>
      <c r="AM39" s="66" t="s">
        <v>46</v>
      </c>
      <c r="AN39" s="74">
        <v>24</v>
      </c>
      <c r="AO39" s="68">
        <v>32</v>
      </c>
      <c r="AP39" s="69" t="s">
        <v>46</v>
      </c>
      <c r="AQ39" s="238"/>
      <c r="AR39" s="126">
        <v>151</v>
      </c>
      <c r="AS39" s="126"/>
      <c r="AT39" s="251">
        <v>2.1589403973509933</v>
      </c>
      <c r="AU39" s="70"/>
      <c r="AV39" s="47"/>
      <c r="AW39" s="75"/>
    </row>
    <row r="40" spans="1:49" ht="19.5" customHeight="1">
      <c r="A40" s="124"/>
      <c r="B40" s="53"/>
      <c r="C40" s="232"/>
      <c r="D40" s="124">
        <v>410</v>
      </c>
      <c r="E40" s="124" t="s">
        <v>144</v>
      </c>
      <c r="F40" s="124"/>
      <c r="G40" s="124" t="s">
        <v>78</v>
      </c>
      <c r="H40" s="124" t="s">
        <v>145</v>
      </c>
      <c r="I40" s="51" t="s">
        <v>147</v>
      </c>
      <c r="J40" s="52" t="s">
        <v>148</v>
      </c>
      <c r="K40" s="51">
        <v>1989</v>
      </c>
      <c r="L40" s="53" t="s">
        <v>47</v>
      </c>
      <c r="M40" s="52">
        <v>10</v>
      </c>
      <c r="N40" s="52" t="s">
        <v>18</v>
      </c>
      <c r="O40" s="112">
        <v>4507787</v>
      </c>
      <c r="P40" s="56">
        <v>0.5932407407407407</v>
      </c>
      <c r="Q40" s="71"/>
      <c r="R40" s="72"/>
      <c r="S40" s="71"/>
      <c r="T40" s="73"/>
      <c r="U40" s="71"/>
      <c r="V40" s="235" t="s">
        <v>146</v>
      </c>
      <c r="W40" s="71"/>
      <c r="X40" s="73"/>
      <c r="Y40" s="71"/>
      <c r="Z40" s="73"/>
      <c r="AA40" s="71"/>
      <c r="AB40" s="73"/>
      <c r="AC40" s="71"/>
      <c r="AD40" s="73"/>
      <c r="AE40" s="237">
        <v>0.6112384259259259</v>
      </c>
      <c r="AF40" s="61">
        <v>0</v>
      </c>
      <c r="AG40" s="231">
        <v>0.017997685185185186</v>
      </c>
      <c r="AH40" s="62"/>
      <c r="AI40" s="231">
        <v>0.017997685185185186</v>
      </c>
      <c r="AJ40" s="63" t="s">
        <v>45</v>
      </c>
      <c r="AK40" s="64">
        <v>1</v>
      </c>
      <c r="AL40" s="65">
        <v>1</v>
      </c>
      <c r="AM40" s="66" t="s">
        <v>46</v>
      </c>
      <c r="AN40" s="74">
        <v>25</v>
      </c>
      <c r="AO40" s="68">
        <v>30</v>
      </c>
      <c r="AP40" s="69" t="s">
        <v>46</v>
      </c>
      <c r="AQ40" s="238"/>
      <c r="AR40" s="124">
        <v>151</v>
      </c>
      <c r="AS40" s="124"/>
      <c r="AT40" s="251">
        <v>2.1589403973509933</v>
      </c>
      <c r="AU40" s="70"/>
      <c r="AV40" s="47"/>
      <c r="AW40" s="75"/>
    </row>
    <row r="41" spans="1:49" ht="19.5" customHeight="1">
      <c r="A41" s="124"/>
      <c r="B41" s="53"/>
      <c r="C41" s="232"/>
      <c r="D41" s="124">
        <v>410</v>
      </c>
      <c r="E41" s="124" t="s">
        <v>144</v>
      </c>
      <c r="F41" s="124"/>
      <c r="G41" s="124" t="s">
        <v>78</v>
      </c>
      <c r="H41" s="124" t="s">
        <v>145</v>
      </c>
      <c r="I41" s="51" t="s">
        <v>151</v>
      </c>
      <c r="J41" s="52" t="s">
        <v>152</v>
      </c>
      <c r="K41" s="51">
        <v>1994</v>
      </c>
      <c r="L41" s="53" t="s">
        <v>109</v>
      </c>
      <c r="M41" s="52">
        <v>3</v>
      </c>
      <c r="N41" s="52" t="s">
        <v>18</v>
      </c>
      <c r="O41" s="112">
        <v>4507788</v>
      </c>
      <c r="P41" s="56">
        <v>0.6203356481481481</v>
      </c>
      <c r="Q41" s="71"/>
      <c r="R41" s="72"/>
      <c r="S41" s="71"/>
      <c r="T41" s="73"/>
      <c r="U41" s="71"/>
      <c r="V41" s="73" t="s">
        <v>44</v>
      </c>
      <c r="W41" s="71"/>
      <c r="X41" s="73"/>
      <c r="Y41" s="71"/>
      <c r="Z41" s="73"/>
      <c r="AA41" s="71"/>
      <c r="AB41" s="73"/>
      <c r="AC41" s="71"/>
      <c r="AD41" s="73"/>
      <c r="AE41" s="76">
        <v>0.6415625</v>
      </c>
      <c r="AF41" s="61">
        <v>0</v>
      </c>
      <c r="AG41" s="231">
        <v>0.021226851851851913</v>
      </c>
      <c r="AH41" s="62"/>
      <c r="AI41" s="231">
        <v>0.021226851851851913</v>
      </c>
      <c r="AJ41" s="63" t="s">
        <v>45</v>
      </c>
      <c r="AK41" s="64">
        <v>1</v>
      </c>
      <c r="AL41" s="65">
        <v>1</v>
      </c>
      <c r="AM41" s="66" t="s">
        <v>46</v>
      </c>
      <c r="AN41" s="74">
        <v>27</v>
      </c>
      <c r="AO41" s="68">
        <v>26</v>
      </c>
      <c r="AP41" s="69" t="s">
        <v>46</v>
      </c>
      <c r="AQ41" s="238"/>
      <c r="AR41" s="253">
        <v>151</v>
      </c>
      <c r="AS41" s="253"/>
      <c r="AT41" s="254">
        <v>2.1589403973509933</v>
      </c>
      <c r="AU41" s="70"/>
      <c r="AV41" s="47"/>
      <c r="AW41" s="75"/>
    </row>
    <row r="42" spans="1:49" ht="19.5" customHeight="1">
      <c r="A42" s="244">
        <v>10</v>
      </c>
      <c r="B42" s="114"/>
      <c r="C42" s="232"/>
      <c r="D42" s="244">
        <v>410</v>
      </c>
      <c r="E42" s="244" t="s">
        <v>144</v>
      </c>
      <c r="F42" s="244"/>
      <c r="G42" s="244" t="s">
        <v>78</v>
      </c>
      <c r="H42" s="244" t="s">
        <v>145</v>
      </c>
      <c r="I42" s="51" t="s">
        <v>181</v>
      </c>
      <c r="J42" s="52" t="s">
        <v>182</v>
      </c>
      <c r="K42" s="51">
        <v>1990</v>
      </c>
      <c r="L42" s="53" t="s">
        <v>37</v>
      </c>
      <c r="M42" s="52">
        <v>30</v>
      </c>
      <c r="N42" s="52" t="s">
        <v>19</v>
      </c>
      <c r="O42" s="54">
        <v>4507790</v>
      </c>
      <c r="P42" s="56">
        <v>0.6348842592592593</v>
      </c>
      <c r="Q42" s="71"/>
      <c r="R42" s="72"/>
      <c r="S42" s="71"/>
      <c r="T42" s="73"/>
      <c r="U42" s="71"/>
      <c r="V42" s="73"/>
      <c r="W42" s="71"/>
      <c r="X42" s="73"/>
      <c r="Y42" s="71"/>
      <c r="Z42" s="73"/>
      <c r="AA42" s="71"/>
      <c r="AB42" s="73" t="s">
        <v>44</v>
      </c>
      <c r="AC42" s="71"/>
      <c r="AD42" s="73"/>
      <c r="AE42" s="76">
        <v>0.6549421296296296</v>
      </c>
      <c r="AF42" s="61">
        <v>0</v>
      </c>
      <c r="AG42" s="231">
        <v>0.020057870370370323</v>
      </c>
      <c r="AH42" s="62"/>
      <c r="AI42" s="231">
        <v>0.020057870370370323</v>
      </c>
      <c r="AJ42" s="63" t="s">
        <v>45</v>
      </c>
      <c r="AK42" s="64">
        <v>1</v>
      </c>
      <c r="AL42" s="65">
        <v>1</v>
      </c>
      <c r="AM42" s="66" t="s">
        <v>46</v>
      </c>
      <c r="AN42" s="74">
        <v>11</v>
      </c>
      <c r="AO42" s="68">
        <v>63</v>
      </c>
      <c r="AP42" s="69" t="s">
        <v>46</v>
      </c>
      <c r="AQ42" s="238"/>
      <c r="AR42" s="244">
        <v>151</v>
      </c>
      <c r="AS42" s="244">
        <v>10</v>
      </c>
      <c r="AT42" s="125">
        <v>2.1589403973509933</v>
      </c>
      <c r="AU42" s="70"/>
      <c r="AV42" s="47"/>
      <c r="AW42" s="75"/>
    </row>
    <row r="43" spans="1:49" ht="19.5" customHeight="1">
      <c r="A43" s="255">
        <v>11</v>
      </c>
      <c r="B43" s="51"/>
      <c r="C43" s="232"/>
      <c r="D43" s="255">
        <v>411</v>
      </c>
      <c r="E43" s="255" t="s">
        <v>162</v>
      </c>
      <c r="F43" s="255"/>
      <c r="G43" s="255" t="s">
        <v>40</v>
      </c>
      <c r="H43" s="255" t="s">
        <v>38</v>
      </c>
      <c r="I43" s="51" t="s">
        <v>160</v>
      </c>
      <c r="J43" s="52" t="s">
        <v>161</v>
      </c>
      <c r="K43" s="51">
        <v>1995</v>
      </c>
      <c r="L43" s="53" t="s">
        <v>47</v>
      </c>
      <c r="M43" s="52">
        <v>10</v>
      </c>
      <c r="N43" s="52" t="s">
        <v>19</v>
      </c>
      <c r="O43" s="54">
        <v>4507795</v>
      </c>
      <c r="P43" s="56">
        <v>0.6494791666666667</v>
      </c>
      <c r="Q43" s="71"/>
      <c r="R43" s="72"/>
      <c r="S43" s="71"/>
      <c r="T43" s="73"/>
      <c r="U43" s="71"/>
      <c r="V43" s="73"/>
      <c r="W43" s="71"/>
      <c r="X43" s="73"/>
      <c r="Y43" s="71"/>
      <c r="Z43" s="73"/>
      <c r="AA43" s="71"/>
      <c r="AB43" s="73"/>
      <c r="AC43" s="71"/>
      <c r="AD43" s="73"/>
      <c r="AE43" s="76">
        <v>0.6618981481481482</v>
      </c>
      <c r="AF43" s="61">
        <v>0</v>
      </c>
      <c r="AG43" s="231">
        <v>0.012418981481481461</v>
      </c>
      <c r="AH43" s="62"/>
      <c r="AI43" s="231">
        <v>0.012418981481481461</v>
      </c>
      <c r="AJ43" s="63">
        <v>0.012418981481481461</v>
      </c>
      <c r="AK43" s="64">
        <v>0</v>
      </c>
      <c r="AL43" s="65">
        <v>0</v>
      </c>
      <c r="AM43" s="66">
        <v>0.0021064814814814037</v>
      </c>
      <c r="AN43" s="74">
        <v>1</v>
      </c>
      <c r="AO43" s="68">
        <v>100</v>
      </c>
      <c r="AP43" s="69">
        <v>1.204264870931529</v>
      </c>
      <c r="AQ43" s="238"/>
      <c r="AR43" s="255">
        <v>100</v>
      </c>
      <c r="AS43" s="255">
        <v>11</v>
      </c>
      <c r="AT43" s="125">
        <v>3.26</v>
      </c>
      <c r="AU43" s="70"/>
      <c r="AV43" s="47"/>
      <c r="AW43" s="75"/>
    </row>
    <row r="44" spans="4:15" ht="12.75" hidden="1" outlineLevel="1">
      <c r="D44" s="49"/>
      <c r="E44" s="49"/>
      <c r="F44" s="49"/>
      <c r="G44" s="79"/>
      <c r="H44" s="79"/>
      <c r="I44" s="79"/>
      <c r="J44" s="49"/>
      <c r="K44" s="80"/>
      <c r="L44" s="81" t="s">
        <v>48</v>
      </c>
      <c r="M44" s="82">
        <v>0</v>
      </c>
      <c r="N44" s="49"/>
      <c r="O44" s="82"/>
    </row>
    <row r="45" spans="1:47" s="86" customFormat="1" ht="15" outlineLevel="1">
      <c r="A45" s="86" t="s">
        <v>54</v>
      </c>
      <c r="C45" s="87"/>
      <c r="D45" s="87"/>
      <c r="E45" s="87"/>
      <c r="F45" s="87"/>
      <c r="G45" s="88"/>
      <c r="H45" s="88"/>
      <c r="I45" s="88"/>
      <c r="J45" s="88"/>
      <c r="K45" s="88"/>
      <c r="L45" s="89"/>
      <c r="M45" s="88"/>
      <c r="N45" s="90"/>
      <c r="O45" s="90"/>
      <c r="P45" s="91"/>
      <c r="Q45" s="92"/>
      <c r="R45" s="93"/>
      <c r="S45" s="92"/>
      <c r="T45" s="91"/>
      <c r="U45" s="92"/>
      <c r="V45" s="93"/>
      <c r="W45" s="92"/>
      <c r="X45" s="91"/>
      <c r="Y45" s="92"/>
      <c r="Z45" s="91"/>
      <c r="AA45" s="92"/>
      <c r="AB45" s="91"/>
      <c r="AC45" s="92"/>
      <c r="AD45" s="91"/>
      <c r="AE45" s="94"/>
      <c r="AF45" s="91"/>
      <c r="AG45" s="95"/>
      <c r="AH45" s="91"/>
      <c r="AI45" s="91"/>
      <c r="AJ45" s="96"/>
      <c r="AK45" s="97"/>
      <c r="AN45" s="98"/>
      <c r="AO45" s="98"/>
      <c r="AQ45" s="99"/>
      <c r="AR45" s="131"/>
      <c r="AU45" s="99"/>
    </row>
    <row r="46" spans="1:48" s="86" customFormat="1" ht="15">
      <c r="A46" s="86" t="s">
        <v>49</v>
      </c>
      <c r="J46" s="100"/>
      <c r="K46" s="100"/>
      <c r="L46" s="101"/>
      <c r="M46" s="100"/>
      <c r="N46" s="100"/>
      <c r="O46" s="100"/>
      <c r="P46" s="102"/>
      <c r="Q46" s="103"/>
      <c r="R46" s="9"/>
      <c r="S46" s="103"/>
      <c r="U46" s="103"/>
      <c r="V46" s="9"/>
      <c r="W46" s="103"/>
      <c r="Y46" s="103"/>
      <c r="AA46" s="103"/>
      <c r="AC46" s="103"/>
      <c r="AE46" s="104"/>
      <c r="AG46" s="105"/>
      <c r="AN46" s="98"/>
      <c r="AO46" s="98"/>
      <c r="AQ46" s="99"/>
      <c r="AR46" s="131"/>
      <c r="AU46" s="99"/>
      <c r="AV46" s="99"/>
    </row>
    <row r="47" spans="4:36" ht="12.75">
      <c r="D47" s="49"/>
      <c r="E47" s="49"/>
      <c r="F47" s="49"/>
      <c r="G47" s="49"/>
      <c r="H47" s="49"/>
      <c r="I47" s="49"/>
      <c r="J47" s="106"/>
      <c r="K47" s="106"/>
      <c r="L47" s="107"/>
      <c r="M47" s="106"/>
      <c r="N47" s="6"/>
      <c r="O47" s="6"/>
      <c r="P47" s="108"/>
      <c r="AG47" s="109"/>
      <c r="AJ47" s="110"/>
    </row>
    <row r="48" spans="4:15" ht="12.75">
      <c r="D48" s="49"/>
      <c r="E48" s="49"/>
      <c r="F48" s="49"/>
      <c r="G48" s="106"/>
      <c r="H48" s="106"/>
      <c r="I48" s="106"/>
      <c r="J48" s="6"/>
      <c r="K48" s="6"/>
      <c r="L48" s="111"/>
      <c r="M48" s="6"/>
      <c r="N48" s="108"/>
      <c r="O48" s="108"/>
    </row>
    <row r="49" spans="4:15" ht="12.75">
      <c r="D49" s="49"/>
      <c r="E49" s="49"/>
      <c r="F49" s="49"/>
      <c r="G49" s="106"/>
      <c r="H49" s="106"/>
      <c r="I49" s="106"/>
      <c r="J49" s="6"/>
      <c r="K49" s="6"/>
      <c r="L49" s="111"/>
      <c r="M49" s="6"/>
      <c r="N49" s="108"/>
      <c r="O49" s="108"/>
    </row>
    <row r="50" spans="4:15" ht="12.75">
      <c r="D50" s="49"/>
      <c r="E50" s="49"/>
      <c r="F50" s="49"/>
      <c r="G50" s="106"/>
      <c r="H50" s="106"/>
      <c r="I50" s="106"/>
      <c r="J50" s="6"/>
      <c r="K50" s="6"/>
      <c r="L50" s="111"/>
      <c r="M50" s="6"/>
      <c r="N50" s="108"/>
      <c r="O50" s="108"/>
    </row>
    <row r="51" spans="4:15" ht="12.75">
      <c r="D51" s="49"/>
      <c r="E51" s="49"/>
      <c r="F51" s="49"/>
      <c r="G51" s="106"/>
      <c r="H51" s="106"/>
      <c r="I51" s="106"/>
      <c r="J51" s="6"/>
      <c r="K51" s="6"/>
      <c r="L51" s="111"/>
      <c r="M51" s="6"/>
      <c r="N51" s="108"/>
      <c r="O51" s="108"/>
    </row>
    <row r="52" spans="4:15" ht="12.75">
      <c r="D52" s="49"/>
      <c r="E52" s="49"/>
      <c r="F52" s="49"/>
      <c r="G52" s="106"/>
      <c r="H52" s="106"/>
      <c r="I52" s="106"/>
      <c r="J52" s="6"/>
      <c r="K52" s="6"/>
      <c r="L52" s="111"/>
      <c r="M52" s="6"/>
      <c r="N52" s="108"/>
      <c r="O52" s="108"/>
    </row>
    <row r="53" spans="4:15" ht="12.75">
      <c r="D53" s="49"/>
      <c r="E53" s="49"/>
      <c r="F53" s="49"/>
      <c r="G53" s="106"/>
      <c r="H53" s="106"/>
      <c r="I53" s="106"/>
      <c r="J53" s="6"/>
      <c r="K53" s="6"/>
      <c r="L53" s="111"/>
      <c r="M53" s="6"/>
      <c r="N53" s="108"/>
      <c r="O53" s="108"/>
    </row>
    <row r="54" spans="4:15" ht="12.75">
      <c r="D54" s="49"/>
      <c r="E54" s="49"/>
      <c r="F54" s="49"/>
      <c r="G54" s="106"/>
      <c r="H54" s="106"/>
      <c r="I54" s="106"/>
      <c r="J54" s="6"/>
      <c r="K54" s="6"/>
      <c r="L54" s="111"/>
      <c r="M54" s="6"/>
      <c r="N54" s="108"/>
      <c r="O54" s="108"/>
    </row>
    <row r="55" spans="4:15" ht="12.75">
      <c r="D55" s="49"/>
      <c r="E55" s="49"/>
      <c r="F55" s="49"/>
      <c r="G55" s="106"/>
      <c r="H55" s="106"/>
      <c r="I55" s="106"/>
      <c r="J55" s="6"/>
      <c r="K55" s="6"/>
      <c r="L55" s="111"/>
      <c r="M55" s="6"/>
      <c r="N55" s="108"/>
      <c r="O55" s="108"/>
    </row>
    <row r="56" spans="4:15" ht="12.75">
      <c r="D56" s="49"/>
      <c r="E56" s="49"/>
      <c r="F56" s="49"/>
      <c r="G56" s="106"/>
      <c r="H56" s="106"/>
      <c r="I56" s="106"/>
      <c r="J56" s="6"/>
      <c r="K56" s="6"/>
      <c r="L56" s="111"/>
      <c r="M56" s="6"/>
      <c r="N56" s="108"/>
      <c r="O56" s="108"/>
    </row>
    <row r="57" spans="4:15" ht="12.75">
      <c r="D57" s="49"/>
      <c r="E57" s="49"/>
      <c r="F57" s="49"/>
      <c r="G57" s="106"/>
      <c r="H57" s="106"/>
      <c r="I57" s="106"/>
      <c r="J57" s="6"/>
      <c r="K57" s="6"/>
      <c r="L57" s="111"/>
      <c r="M57" s="6"/>
      <c r="N57" s="108"/>
      <c r="O57" s="108"/>
    </row>
    <row r="58" spans="4:15" ht="12.75">
      <c r="D58" s="49"/>
      <c r="E58" s="49"/>
      <c r="F58" s="49"/>
      <c r="G58" s="106"/>
      <c r="H58" s="106"/>
      <c r="I58" s="106"/>
      <c r="J58" s="6"/>
      <c r="K58" s="6"/>
      <c r="L58" s="111"/>
      <c r="M58" s="6"/>
      <c r="N58" s="108"/>
      <c r="O58" s="108"/>
    </row>
    <row r="59" spans="4:15" ht="12.75">
      <c r="D59" s="49"/>
      <c r="E59" s="49"/>
      <c r="F59" s="49"/>
      <c r="G59" s="106"/>
      <c r="H59" s="106"/>
      <c r="I59" s="106"/>
      <c r="J59" s="6"/>
      <c r="K59" s="6"/>
      <c r="L59" s="111"/>
      <c r="M59" s="6"/>
      <c r="N59" s="108"/>
      <c r="O59" s="108"/>
    </row>
    <row r="60" spans="4:15" ht="12.75">
      <c r="D60" s="49"/>
      <c r="E60" s="49"/>
      <c r="F60" s="49"/>
      <c r="G60" s="106"/>
      <c r="H60" s="106"/>
      <c r="I60" s="106"/>
      <c r="J60" s="6"/>
      <c r="K60" s="6"/>
      <c r="L60" s="111"/>
      <c r="M60" s="6"/>
      <c r="N60" s="108"/>
      <c r="O60" s="108"/>
    </row>
    <row r="61" spans="4:15" ht="12.75">
      <c r="D61" s="49"/>
      <c r="E61" s="49"/>
      <c r="F61" s="49"/>
      <c r="G61" s="106"/>
      <c r="H61" s="106"/>
      <c r="I61" s="106"/>
      <c r="J61" s="6"/>
      <c r="K61" s="6"/>
      <c r="L61" s="111"/>
      <c r="M61" s="6"/>
      <c r="N61" s="108"/>
      <c r="O61" s="108"/>
    </row>
    <row r="62" spans="4:15" ht="12.75">
      <c r="D62" s="49"/>
      <c r="E62" s="49"/>
      <c r="F62" s="49"/>
      <c r="G62" s="106"/>
      <c r="H62" s="106"/>
      <c r="I62" s="106"/>
      <c r="J62" s="6"/>
      <c r="K62" s="6"/>
      <c r="L62" s="111"/>
      <c r="M62" s="6"/>
      <c r="N62" s="108"/>
      <c r="O62" s="108"/>
    </row>
    <row r="63" spans="4:15" ht="12.75">
      <c r="D63" s="49"/>
      <c r="E63" s="49"/>
      <c r="F63" s="49"/>
      <c r="G63" s="106"/>
      <c r="H63" s="106"/>
      <c r="I63" s="106"/>
      <c r="J63" s="6"/>
      <c r="K63" s="6"/>
      <c r="L63" s="111"/>
      <c r="M63" s="6"/>
      <c r="N63" s="108"/>
      <c r="O63" s="108"/>
    </row>
    <row r="64" spans="4:15" ht="12.75">
      <c r="D64" s="49"/>
      <c r="E64" s="49"/>
      <c r="F64" s="49"/>
      <c r="G64" s="106"/>
      <c r="H64" s="106"/>
      <c r="I64" s="106"/>
      <c r="J64" s="6"/>
      <c r="K64" s="6"/>
      <c r="L64" s="111"/>
      <c r="M64" s="6"/>
      <c r="N64" s="108"/>
      <c r="O64" s="108"/>
    </row>
    <row r="65" spans="4:15" ht="12.75">
      <c r="D65" s="49"/>
      <c r="E65" s="49"/>
      <c r="F65" s="49"/>
      <c r="G65" s="106"/>
      <c r="H65" s="106"/>
      <c r="I65" s="106"/>
      <c r="J65" s="6"/>
      <c r="K65" s="6"/>
      <c r="L65" s="111"/>
      <c r="M65" s="6"/>
      <c r="N65" s="108"/>
      <c r="O65" s="108"/>
    </row>
    <row r="66" spans="4:15" ht="12.75">
      <c r="D66" s="49"/>
      <c r="E66" s="49"/>
      <c r="F66" s="49"/>
      <c r="G66" s="106"/>
      <c r="H66" s="106"/>
      <c r="I66" s="106"/>
      <c r="J66" s="6"/>
      <c r="K66" s="6"/>
      <c r="L66" s="111"/>
      <c r="M66" s="6"/>
      <c r="N66" s="108"/>
      <c r="O66" s="108"/>
    </row>
    <row r="67" spans="4:15" ht="12.75">
      <c r="D67" s="49"/>
      <c r="E67" s="49"/>
      <c r="F67" s="49"/>
      <c r="G67" s="106"/>
      <c r="H67" s="106"/>
      <c r="I67" s="106"/>
      <c r="J67" s="6"/>
      <c r="K67" s="6"/>
      <c r="L67" s="111"/>
      <c r="M67" s="6"/>
      <c r="N67" s="108"/>
      <c r="O67" s="108"/>
    </row>
    <row r="68" spans="4:15" ht="12.75">
      <c r="D68" s="49"/>
      <c r="E68" s="49"/>
      <c r="F68" s="49"/>
      <c r="G68" s="106"/>
      <c r="H68" s="106"/>
      <c r="I68" s="106"/>
      <c r="J68" s="6"/>
      <c r="K68" s="6"/>
      <c r="L68" s="111"/>
      <c r="M68" s="6"/>
      <c r="N68" s="108"/>
      <c r="O68" s="108"/>
    </row>
    <row r="69" spans="4:15" ht="12.75">
      <c r="D69" s="49"/>
      <c r="E69" s="49"/>
      <c r="F69" s="49"/>
      <c r="G69" s="106"/>
      <c r="H69" s="106"/>
      <c r="I69" s="106"/>
      <c r="J69" s="6"/>
      <c r="K69" s="6"/>
      <c r="L69" s="111"/>
      <c r="M69" s="6"/>
      <c r="N69" s="108"/>
      <c r="O69" s="108"/>
    </row>
    <row r="70" spans="4:15" ht="12.75">
      <c r="D70" s="49"/>
      <c r="E70" s="49"/>
      <c r="F70" s="49"/>
      <c r="G70" s="106"/>
      <c r="H70" s="106"/>
      <c r="I70" s="106"/>
      <c r="J70" s="6"/>
      <c r="K70" s="6"/>
      <c r="L70" s="111"/>
      <c r="M70" s="6"/>
      <c r="N70" s="108"/>
      <c r="O70" s="108"/>
    </row>
    <row r="71" spans="4:15" ht="12.75">
      <c r="D71" s="49"/>
      <c r="E71" s="49"/>
      <c r="F71" s="49"/>
      <c r="G71" s="106"/>
      <c r="H71" s="106"/>
      <c r="I71" s="106"/>
      <c r="J71" s="6"/>
      <c r="K71" s="6"/>
      <c r="L71" s="111"/>
      <c r="M71" s="6"/>
      <c r="N71" s="108"/>
      <c r="O71" s="108"/>
    </row>
    <row r="72" spans="4:15" ht="12.75">
      <c r="D72" s="49"/>
      <c r="E72" s="49"/>
      <c r="F72" s="49"/>
      <c r="G72" s="106"/>
      <c r="H72" s="106"/>
      <c r="I72" s="106"/>
      <c r="J72" s="6"/>
      <c r="K72" s="6"/>
      <c r="L72" s="111"/>
      <c r="M72" s="6"/>
      <c r="N72" s="108"/>
      <c r="O72" s="108"/>
    </row>
    <row r="73" spans="4:15" ht="12.75">
      <c r="D73" s="49"/>
      <c r="E73" s="49"/>
      <c r="F73" s="49"/>
      <c r="G73" s="106"/>
      <c r="H73" s="106"/>
      <c r="I73" s="106"/>
      <c r="J73" s="6"/>
      <c r="K73" s="6"/>
      <c r="L73" s="111"/>
      <c r="M73" s="6"/>
      <c r="N73" s="108"/>
      <c r="O73" s="108"/>
    </row>
    <row r="74" spans="4:15" ht="12.75">
      <c r="D74" s="49"/>
      <c r="E74" s="49"/>
      <c r="F74" s="49"/>
      <c r="G74" s="106"/>
      <c r="H74" s="106"/>
      <c r="I74" s="106"/>
      <c r="J74" s="6"/>
      <c r="K74" s="6"/>
      <c r="L74" s="111"/>
      <c r="M74" s="6"/>
      <c r="N74" s="108"/>
      <c r="O74" s="108"/>
    </row>
    <row r="75" spans="4:15" ht="12.75">
      <c r="D75" s="49"/>
      <c r="E75" s="49"/>
      <c r="F75" s="49"/>
      <c r="G75" s="106"/>
      <c r="H75" s="106"/>
      <c r="I75" s="106"/>
      <c r="J75" s="6"/>
      <c r="K75" s="6"/>
      <c r="L75" s="111"/>
      <c r="M75" s="6"/>
      <c r="N75" s="108"/>
      <c r="O75" s="108"/>
    </row>
    <row r="76" spans="4:15" ht="12.75">
      <c r="D76" s="49"/>
      <c r="E76" s="49"/>
      <c r="F76" s="49"/>
      <c r="G76" s="106"/>
      <c r="H76" s="106"/>
      <c r="I76" s="106"/>
      <c r="J76" s="6"/>
      <c r="K76" s="6"/>
      <c r="L76" s="111"/>
      <c r="M76" s="6"/>
      <c r="N76" s="108"/>
      <c r="O76" s="108"/>
    </row>
    <row r="77" spans="4:15" ht="12.75">
      <c r="D77" s="49"/>
      <c r="E77" s="49"/>
      <c r="F77" s="49"/>
      <c r="G77" s="106"/>
      <c r="H77" s="106"/>
      <c r="I77" s="106"/>
      <c r="J77" s="6"/>
      <c r="K77" s="6"/>
      <c r="L77" s="111"/>
      <c r="M77" s="6"/>
      <c r="N77" s="108"/>
      <c r="O77" s="108"/>
    </row>
    <row r="78" spans="4:15" ht="12.75">
      <c r="D78" s="49"/>
      <c r="E78" s="49"/>
      <c r="F78" s="49"/>
      <c r="G78" s="106"/>
      <c r="H78" s="106"/>
      <c r="I78" s="106"/>
      <c r="J78" s="6"/>
      <c r="K78" s="6"/>
      <c r="L78" s="111"/>
      <c r="M78" s="6"/>
      <c r="N78" s="108"/>
      <c r="O78" s="108"/>
    </row>
    <row r="79" spans="4:15" ht="12.75">
      <c r="D79" s="49"/>
      <c r="E79" s="49"/>
      <c r="F79" s="49"/>
      <c r="G79" s="106"/>
      <c r="H79" s="106"/>
      <c r="I79" s="106"/>
      <c r="J79" s="6"/>
      <c r="K79" s="6"/>
      <c r="L79" s="111"/>
      <c r="M79" s="6"/>
      <c r="N79" s="108"/>
      <c r="O79" s="108"/>
    </row>
    <row r="80" spans="4:15" ht="12.75">
      <c r="D80" s="49"/>
      <c r="E80" s="49"/>
      <c r="F80" s="49"/>
      <c r="G80" s="106"/>
      <c r="H80" s="106"/>
      <c r="I80" s="106"/>
      <c r="J80" s="6"/>
      <c r="K80" s="6"/>
      <c r="L80" s="111"/>
      <c r="M80" s="6"/>
      <c r="N80" s="108"/>
      <c r="O80" s="108"/>
    </row>
    <row r="81" spans="4:15" ht="12.75">
      <c r="D81" s="49"/>
      <c r="E81" s="49"/>
      <c r="F81" s="49"/>
      <c r="G81" s="106"/>
      <c r="H81" s="106"/>
      <c r="I81" s="106"/>
      <c r="J81" s="6"/>
      <c r="K81" s="6"/>
      <c r="L81" s="111"/>
      <c r="M81" s="6"/>
      <c r="N81" s="108"/>
      <c r="O81" s="108"/>
    </row>
    <row r="82" spans="4:15" ht="12.75">
      <c r="D82" s="49"/>
      <c r="E82" s="49"/>
      <c r="F82" s="49"/>
      <c r="G82" s="106"/>
      <c r="H82" s="106"/>
      <c r="I82" s="106"/>
      <c r="J82" s="6"/>
      <c r="K82" s="6"/>
      <c r="L82" s="111"/>
      <c r="M82" s="6"/>
      <c r="N82" s="108"/>
      <c r="O82" s="108"/>
    </row>
    <row r="83" spans="4:15" ht="12.75">
      <c r="D83" s="49"/>
      <c r="E83" s="49"/>
      <c r="F83" s="49"/>
      <c r="G83" s="106"/>
      <c r="H83" s="106"/>
      <c r="I83" s="106"/>
      <c r="J83" s="6"/>
      <c r="K83" s="6"/>
      <c r="L83" s="111"/>
      <c r="M83" s="6"/>
      <c r="N83" s="108"/>
      <c r="O83" s="108"/>
    </row>
    <row r="84" spans="4:15" ht="12.75">
      <c r="D84" s="49"/>
      <c r="E84" s="49"/>
      <c r="F84" s="49"/>
      <c r="G84" s="106"/>
      <c r="H84" s="106"/>
      <c r="I84" s="106"/>
      <c r="J84" s="6"/>
      <c r="K84" s="6"/>
      <c r="L84" s="111"/>
      <c r="M84" s="6"/>
      <c r="N84" s="108"/>
      <c r="O84" s="108"/>
    </row>
    <row r="85" spans="4:15" ht="12.75">
      <c r="D85" s="49"/>
      <c r="E85" s="49"/>
      <c r="F85" s="49"/>
      <c r="G85" s="106"/>
      <c r="H85" s="106"/>
      <c r="I85" s="106"/>
      <c r="J85" s="6"/>
      <c r="K85" s="6"/>
      <c r="L85" s="111"/>
      <c r="M85" s="6"/>
      <c r="N85" s="108"/>
      <c r="O85" s="108"/>
    </row>
    <row r="86" spans="4:15" ht="12.75">
      <c r="D86" s="49"/>
      <c r="E86" s="49"/>
      <c r="F86" s="49"/>
      <c r="G86" s="106"/>
      <c r="H86" s="106"/>
      <c r="I86" s="106"/>
      <c r="J86" s="6"/>
      <c r="K86" s="6"/>
      <c r="L86" s="111"/>
      <c r="M86" s="6"/>
      <c r="N86" s="108"/>
      <c r="O86" s="108"/>
    </row>
    <row r="87" spans="4:15" ht="12.75">
      <c r="D87" s="49"/>
      <c r="E87" s="49"/>
      <c r="F87" s="49"/>
      <c r="G87" s="106"/>
      <c r="H87" s="106"/>
      <c r="I87" s="106"/>
      <c r="J87" s="6"/>
      <c r="K87" s="6"/>
      <c r="L87" s="111"/>
      <c r="M87" s="6"/>
      <c r="N87" s="108"/>
      <c r="O87" s="108"/>
    </row>
    <row r="88" spans="4:15" ht="12.75">
      <c r="D88" s="49"/>
      <c r="E88" s="49"/>
      <c r="F88" s="49"/>
      <c r="G88" s="106"/>
      <c r="H88" s="106"/>
      <c r="I88" s="106"/>
      <c r="J88" s="6"/>
      <c r="K88" s="6"/>
      <c r="L88" s="111"/>
      <c r="M88" s="6"/>
      <c r="N88" s="108"/>
      <c r="O88" s="108"/>
    </row>
    <row r="89" spans="4:15" ht="12.75">
      <c r="D89" s="49"/>
      <c r="E89" s="49"/>
      <c r="F89" s="49"/>
      <c r="G89" s="106"/>
      <c r="H89" s="106"/>
      <c r="I89" s="106"/>
      <c r="J89" s="6"/>
      <c r="K89" s="6"/>
      <c r="L89" s="111"/>
      <c r="M89" s="6"/>
      <c r="N89" s="108"/>
      <c r="O89" s="108"/>
    </row>
    <row r="90" spans="4:15" ht="12.75">
      <c r="D90" s="49"/>
      <c r="E90" s="49"/>
      <c r="F90" s="49"/>
      <c r="G90" s="106"/>
      <c r="H90" s="106"/>
      <c r="I90" s="106"/>
      <c r="J90" s="6"/>
      <c r="K90" s="6"/>
      <c r="L90" s="111"/>
      <c r="M90" s="6"/>
      <c r="N90" s="108"/>
      <c r="O90" s="108"/>
    </row>
    <row r="91" spans="4:15" ht="12.75">
      <c r="D91" s="49"/>
      <c r="E91" s="49"/>
      <c r="F91" s="49"/>
      <c r="G91" s="106"/>
      <c r="H91" s="106"/>
      <c r="I91" s="106"/>
      <c r="J91" s="6"/>
      <c r="K91" s="6"/>
      <c r="L91" s="111"/>
      <c r="M91" s="6"/>
      <c r="N91" s="108"/>
      <c r="O91" s="108"/>
    </row>
    <row r="92" spans="4:15" ht="12.75">
      <c r="D92" s="49"/>
      <c r="E92" s="49"/>
      <c r="F92" s="49"/>
      <c r="G92" s="106"/>
      <c r="H92" s="106"/>
      <c r="I92" s="106"/>
      <c r="J92" s="6"/>
      <c r="K92" s="6"/>
      <c r="L92" s="111"/>
      <c r="M92" s="6"/>
      <c r="N92" s="108"/>
      <c r="O92" s="108"/>
    </row>
    <row r="93" spans="4:15" ht="12.75">
      <c r="D93" s="49"/>
      <c r="E93" s="49"/>
      <c r="F93" s="49"/>
      <c r="G93" s="106"/>
      <c r="H93" s="106"/>
      <c r="I93" s="106"/>
      <c r="J93" s="6"/>
      <c r="K93" s="6"/>
      <c r="L93" s="111"/>
      <c r="M93" s="6"/>
      <c r="N93" s="108"/>
      <c r="O93" s="108"/>
    </row>
    <row r="94" spans="4:15" ht="12.75">
      <c r="D94" s="49"/>
      <c r="E94" s="49"/>
      <c r="F94" s="49"/>
      <c r="G94" s="106"/>
      <c r="H94" s="106"/>
      <c r="I94" s="106"/>
      <c r="J94" s="6"/>
      <c r="K94" s="6"/>
      <c r="L94" s="111"/>
      <c r="M94" s="6"/>
      <c r="N94" s="108"/>
      <c r="O94" s="108"/>
    </row>
    <row r="95" spans="4:15" ht="12.75">
      <c r="D95" s="49"/>
      <c r="E95" s="49"/>
      <c r="F95" s="49"/>
      <c r="G95" s="106"/>
      <c r="H95" s="106"/>
      <c r="I95" s="106"/>
      <c r="J95" s="6"/>
      <c r="K95" s="6"/>
      <c r="L95" s="111"/>
      <c r="M95" s="6"/>
      <c r="N95" s="108"/>
      <c r="O95" s="108"/>
    </row>
    <row r="96" spans="4:15" ht="12.75">
      <c r="D96" s="49"/>
      <c r="E96" s="49"/>
      <c r="F96" s="49"/>
      <c r="G96" s="106"/>
      <c r="H96" s="106"/>
      <c r="I96" s="106"/>
      <c r="J96" s="6"/>
      <c r="K96" s="6"/>
      <c r="L96" s="111"/>
      <c r="M96" s="6"/>
      <c r="N96" s="108"/>
      <c r="O96" s="108"/>
    </row>
    <row r="97" spans="4:15" ht="12.75">
      <c r="D97" s="49"/>
      <c r="E97" s="49"/>
      <c r="F97" s="49"/>
      <c r="G97" s="106"/>
      <c r="H97" s="106"/>
      <c r="I97" s="106"/>
      <c r="J97" s="6"/>
      <c r="K97" s="6"/>
      <c r="L97" s="111"/>
      <c r="M97" s="6"/>
      <c r="N97" s="108"/>
      <c r="O97" s="108"/>
    </row>
    <row r="98" spans="4:15" ht="12.75">
      <c r="D98" s="49"/>
      <c r="E98" s="49"/>
      <c r="F98" s="49"/>
      <c r="G98" s="106"/>
      <c r="H98" s="106"/>
      <c r="I98" s="106"/>
      <c r="J98" s="6"/>
      <c r="K98" s="6"/>
      <c r="L98" s="111"/>
      <c r="M98" s="6"/>
      <c r="N98" s="108"/>
      <c r="O98" s="108"/>
    </row>
    <row r="99" spans="4:15" ht="12.75">
      <c r="D99" s="49"/>
      <c r="E99" s="49"/>
      <c r="F99" s="49"/>
      <c r="G99" s="106"/>
      <c r="H99" s="106"/>
      <c r="I99" s="106"/>
      <c r="J99" s="6"/>
      <c r="K99" s="6"/>
      <c r="L99" s="111"/>
      <c r="M99" s="6"/>
      <c r="N99" s="108"/>
      <c r="O99" s="108"/>
    </row>
    <row r="100" spans="4:15" ht="12.75">
      <c r="D100" s="49"/>
      <c r="E100" s="49"/>
      <c r="F100" s="49"/>
      <c r="G100" s="106"/>
      <c r="H100" s="106"/>
      <c r="I100" s="106"/>
      <c r="J100" s="6"/>
      <c r="K100" s="6"/>
      <c r="L100" s="111"/>
      <c r="M100" s="6"/>
      <c r="N100" s="108"/>
      <c r="O100" s="108"/>
    </row>
    <row r="101" spans="4:15" ht="12.75">
      <c r="D101" s="49"/>
      <c r="E101" s="49"/>
      <c r="F101" s="49"/>
      <c r="G101" s="106"/>
      <c r="H101" s="106"/>
      <c r="I101" s="106"/>
      <c r="J101" s="6"/>
      <c r="K101" s="6"/>
      <c r="L101" s="111"/>
      <c r="M101" s="6"/>
      <c r="N101" s="108"/>
      <c r="O101" s="108"/>
    </row>
    <row r="102" spans="4:15" ht="12.75">
      <c r="D102" s="49"/>
      <c r="E102" s="49"/>
      <c r="F102" s="49"/>
      <c r="G102" s="106"/>
      <c r="H102" s="106"/>
      <c r="I102" s="106"/>
      <c r="J102" s="6"/>
      <c r="K102" s="6"/>
      <c r="L102" s="111"/>
      <c r="M102" s="6"/>
      <c r="N102" s="108"/>
      <c r="O102" s="108"/>
    </row>
    <row r="103" spans="4:15" ht="12.75">
      <c r="D103" s="49"/>
      <c r="E103" s="49"/>
      <c r="F103" s="49"/>
      <c r="G103" s="106"/>
      <c r="H103" s="106"/>
      <c r="I103" s="106"/>
      <c r="J103" s="6"/>
      <c r="K103" s="6"/>
      <c r="L103" s="111"/>
      <c r="M103" s="6"/>
      <c r="N103" s="108"/>
      <c r="O103" s="108"/>
    </row>
    <row r="104" spans="4:15" ht="12.75">
      <c r="D104" s="49"/>
      <c r="E104" s="49"/>
      <c r="F104" s="49"/>
      <c r="G104" s="106"/>
      <c r="H104" s="106"/>
      <c r="I104" s="106"/>
      <c r="J104" s="6"/>
      <c r="K104" s="6"/>
      <c r="L104" s="111"/>
      <c r="M104" s="6"/>
      <c r="N104" s="108"/>
      <c r="O104" s="108"/>
    </row>
    <row r="105" spans="4:15" ht="12.75">
      <c r="D105" s="49"/>
      <c r="E105" s="49"/>
      <c r="F105" s="49"/>
      <c r="G105" s="106"/>
      <c r="H105" s="106"/>
      <c r="I105" s="106"/>
      <c r="J105" s="6"/>
      <c r="K105" s="6"/>
      <c r="L105" s="111"/>
      <c r="M105" s="6"/>
      <c r="N105" s="108"/>
      <c r="O105" s="108"/>
    </row>
    <row r="106" spans="4:15" ht="12.75">
      <c r="D106" s="49"/>
      <c r="E106" s="49"/>
      <c r="F106" s="49"/>
      <c r="G106" s="106"/>
      <c r="H106" s="106"/>
      <c r="I106" s="106"/>
      <c r="J106" s="6"/>
      <c r="K106" s="6"/>
      <c r="L106" s="111"/>
      <c r="M106" s="6"/>
      <c r="N106" s="108"/>
      <c r="O106" s="108"/>
    </row>
    <row r="107" spans="4:15" ht="12.75">
      <c r="D107" s="49"/>
      <c r="E107" s="49"/>
      <c r="F107" s="49"/>
      <c r="G107" s="106"/>
      <c r="H107" s="106"/>
      <c r="I107" s="106"/>
      <c r="J107" s="6"/>
      <c r="K107" s="6"/>
      <c r="L107" s="111"/>
      <c r="M107" s="6"/>
      <c r="N107" s="108"/>
      <c r="O107" s="108"/>
    </row>
    <row r="108" spans="4:15" ht="12.75">
      <c r="D108" s="49"/>
      <c r="E108" s="49"/>
      <c r="F108" s="49"/>
      <c r="G108" s="106"/>
      <c r="H108" s="106"/>
      <c r="I108" s="106"/>
      <c r="J108" s="6"/>
      <c r="K108" s="6"/>
      <c r="L108" s="111"/>
      <c r="M108" s="6"/>
      <c r="N108" s="108"/>
      <c r="O108" s="108"/>
    </row>
    <row r="109" spans="4:15" ht="12.75">
      <c r="D109" s="49"/>
      <c r="E109" s="49"/>
      <c r="F109" s="49"/>
      <c r="G109" s="106"/>
      <c r="H109" s="106"/>
      <c r="I109" s="106"/>
      <c r="J109" s="6"/>
      <c r="K109" s="6"/>
      <c r="L109" s="111"/>
      <c r="M109" s="6"/>
      <c r="N109" s="108"/>
      <c r="O109" s="108"/>
    </row>
    <row r="110" spans="4:15" ht="12.75">
      <c r="D110" s="49"/>
      <c r="E110" s="49"/>
      <c r="F110" s="49"/>
      <c r="G110" s="106"/>
      <c r="H110" s="106"/>
      <c r="I110" s="106"/>
      <c r="J110" s="6"/>
      <c r="K110" s="6"/>
      <c r="L110" s="111"/>
      <c r="M110" s="6"/>
      <c r="N110" s="108"/>
      <c r="O110" s="108"/>
    </row>
    <row r="111" spans="4:15" ht="12.75">
      <c r="D111" s="49"/>
      <c r="E111" s="49"/>
      <c r="F111" s="49"/>
      <c r="G111" s="106"/>
      <c r="H111" s="106"/>
      <c r="I111" s="106"/>
      <c r="J111" s="6"/>
      <c r="K111" s="6"/>
      <c r="L111" s="111"/>
      <c r="M111" s="6"/>
      <c r="N111" s="108"/>
      <c r="O111" s="108"/>
    </row>
    <row r="112" spans="4:15" ht="12.75">
      <c r="D112" s="49"/>
      <c r="E112" s="49"/>
      <c r="F112" s="49"/>
      <c r="G112" s="106"/>
      <c r="H112" s="106"/>
      <c r="I112" s="106"/>
      <c r="J112" s="6"/>
      <c r="K112" s="6"/>
      <c r="L112" s="111"/>
      <c r="M112" s="6"/>
      <c r="N112" s="108"/>
      <c r="O112" s="108"/>
    </row>
    <row r="113" spans="4:15" ht="12.75">
      <c r="D113" s="49"/>
      <c r="E113" s="49"/>
      <c r="F113" s="49"/>
      <c r="G113" s="106"/>
      <c r="H113" s="106"/>
      <c r="I113" s="106"/>
      <c r="J113" s="6"/>
      <c r="K113" s="6"/>
      <c r="L113" s="111"/>
      <c r="M113" s="6"/>
      <c r="N113" s="108"/>
      <c r="O113" s="108"/>
    </row>
    <row r="114" spans="4:15" ht="12.75">
      <c r="D114" s="49"/>
      <c r="E114" s="49"/>
      <c r="F114" s="49"/>
      <c r="G114" s="106"/>
      <c r="H114" s="106"/>
      <c r="I114" s="106"/>
      <c r="J114" s="6"/>
      <c r="K114" s="6"/>
      <c r="L114" s="111"/>
      <c r="M114" s="6"/>
      <c r="N114" s="108"/>
      <c r="O114" s="108"/>
    </row>
    <row r="115" spans="4:15" ht="12.75">
      <c r="D115" s="49"/>
      <c r="E115" s="49"/>
      <c r="F115" s="49"/>
      <c r="G115" s="106"/>
      <c r="H115" s="106"/>
      <c r="I115" s="106"/>
      <c r="J115" s="6"/>
      <c r="K115" s="6"/>
      <c r="L115" s="111"/>
      <c r="M115" s="6"/>
      <c r="N115" s="108"/>
      <c r="O115" s="108"/>
    </row>
    <row r="116" spans="4:15" ht="12.75">
      <c r="D116" s="49"/>
      <c r="E116" s="49"/>
      <c r="F116" s="49"/>
      <c r="G116" s="106"/>
      <c r="H116" s="106"/>
      <c r="I116" s="106"/>
      <c r="J116" s="6"/>
      <c r="K116" s="6"/>
      <c r="L116" s="111"/>
      <c r="M116" s="6"/>
      <c r="N116" s="108"/>
      <c r="O116" s="108"/>
    </row>
    <row r="117" spans="4:15" ht="12.75">
      <c r="D117" s="49"/>
      <c r="E117" s="49"/>
      <c r="F117" s="49"/>
      <c r="G117" s="106"/>
      <c r="H117" s="106"/>
      <c r="I117" s="106"/>
      <c r="J117" s="6"/>
      <c r="K117" s="6"/>
      <c r="L117" s="111"/>
      <c r="M117" s="6"/>
      <c r="N117" s="108"/>
      <c r="O117" s="108"/>
    </row>
    <row r="118" spans="4:15" ht="12.75">
      <c r="D118" s="49"/>
      <c r="E118" s="49"/>
      <c r="F118" s="49"/>
      <c r="G118" s="106"/>
      <c r="H118" s="106"/>
      <c r="I118" s="106"/>
      <c r="J118" s="6"/>
      <c r="K118" s="6"/>
      <c r="L118" s="111"/>
      <c r="M118" s="6"/>
      <c r="N118" s="108"/>
      <c r="O118" s="108"/>
    </row>
    <row r="119" spans="4:15" ht="12.75">
      <c r="D119" s="49"/>
      <c r="E119" s="49"/>
      <c r="F119" s="49"/>
      <c r="G119" s="106"/>
      <c r="H119" s="106"/>
      <c r="I119" s="106"/>
      <c r="J119" s="6"/>
      <c r="K119" s="6"/>
      <c r="L119" s="111"/>
      <c r="M119" s="6"/>
      <c r="N119" s="108"/>
      <c r="O119" s="108"/>
    </row>
    <row r="120" spans="4:15" ht="12.75">
      <c r="D120" s="49"/>
      <c r="E120" s="49"/>
      <c r="F120" s="49"/>
      <c r="G120" s="106"/>
      <c r="H120" s="106"/>
      <c r="I120" s="106"/>
      <c r="J120" s="6"/>
      <c r="K120" s="6"/>
      <c r="L120" s="111"/>
      <c r="M120" s="6"/>
      <c r="N120" s="108"/>
      <c r="O120" s="108"/>
    </row>
    <row r="121" spans="4:15" ht="12.75">
      <c r="D121" s="49"/>
      <c r="E121" s="49"/>
      <c r="F121" s="49"/>
      <c r="G121" s="106"/>
      <c r="H121" s="106"/>
      <c r="I121" s="106"/>
      <c r="J121" s="6"/>
      <c r="K121" s="6"/>
      <c r="L121" s="111"/>
      <c r="M121" s="6"/>
      <c r="N121" s="108"/>
      <c r="O121" s="108"/>
    </row>
    <row r="122" spans="4:15" ht="12.75">
      <c r="D122" s="49"/>
      <c r="E122" s="49"/>
      <c r="F122" s="49"/>
      <c r="G122" s="106"/>
      <c r="H122" s="106"/>
      <c r="I122" s="106"/>
      <c r="J122" s="6"/>
      <c r="K122" s="6"/>
      <c r="L122" s="111"/>
      <c r="M122" s="6"/>
      <c r="N122" s="108"/>
      <c r="O122" s="108"/>
    </row>
    <row r="123" spans="4:15" ht="12.75">
      <c r="D123" s="49"/>
      <c r="E123" s="49"/>
      <c r="F123" s="49"/>
      <c r="G123" s="106"/>
      <c r="H123" s="106"/>
      <c r="I123" s="106"/>
      <c r="J123" s="6"/>
      <c r="K123" s="6"/>
      <c r="L123" s="111"/>
      <c r="M123" s="6"/>
      <c r="N123" s="108"/>
      <c r="O123" s="108"/>
    </row>
    <row r="124" spans="4:15" ht="12.75">
      <c r="D124" s="49"/>
      <c r="E124" s="49"/>
      <c r="F124" s="49"/>
      <c r="G124" s="106"/>
      <c r="H124" s="106"/>
      <c r="I124" s="106"/>
      <c r="J124" s="6"/>
      <c r="K124" s="6"/>
      <c r="L124" s="111"/>
      <c r="M124" s="6"/>
      <c r="N124" s="108"/>
      <c r="O124" s="108"/>
    </row>
    <row r="125" spans="4:15" ht="12.75">
      <c r="D125" s="49"/>
      <c r="E125" s="49"/>
      <c r="F125" s="49"/>
      <c r="G125" s="106"/>
      <c r="H125" s="106"/>
      <c r="I125" s="106"/>
      <c r="J125" s="6"/>
      <c r="K125" s="6"/>
      <c r="L125" s="111"/>
      <c r="M125" s="6"/>
      <c r="N125" s="108"/>
      <c r="O125" s="108"/>
    </row>
    <row r="126" spans="4:15" ht="12.75">
      <c r="D126" s="49"/>
      <c r="E126" s="49"/>
      <c r="F126" s="49"/>
      <c r="G126" s="106"/>
      <c r="H126" s="106"/>
      <c r="I126" s="106"/>
      <c r="J126" s="6"/>
      <c r="K126" s="6"/>
      <c r="L126" s="111"/>
      <c r="M126" s="6"/>
      <c r="N126" s="108"/>
      <c r="O126" s="108"/>
    </row>
    <row r="127" spans="4:15" ht="12.75">
      <c r="D127" s="49"/>
      <c r="E127" s="49"/>
      <c r="F127" s="49"/>
      <c r="G127" s="106"/>
      <c r="H127" s="106"/>
      <c r="I127" s="106"/>
      <c r="J127" s="6"/>
      <c r="K127" s="6"/>
      <c r="L127" s="111"/>
      <c r="M127" s="6"/>
      <c r="N127" s="108"/>
      <c r="O127" s="108"/>
    </row>
    <row r="128" spans="4:15" ht="12.75">
      <c r="D128" s="49"/>
      <c r="E128" s="49"/>
      <c r="F128" s="49"/>
      <c r="G128" s="106"/>
      <c r="H128" s="106"/>
      <c r="I128" s="106"/>
      <c r="J128" s="6"/>
      <c r="K128" s="6"/>
      <c r="L128" s="111"/>
      <c r="M128" s="6"/>
      <c r="N128" s="108"/>
      <c r="O128" s="108"/>
    </row>
    <row r="129" spans="4:15" ht="12.75">
      <c r="D129" s="49"/>
      <c r="E129" s="49"/>
      <c r="F129" s="49"/>
      <c r="G129" s="106"/>
      <c r="H129" s="106"/>
      <c r="I129" s="106"/>
      <c r="J129" s="6"/>
      <c r="K129" s="6"/>
      <c r="L129" s="111"/>
      <c r="M129" s="6"/>
      <c r="N129" s="108"/>
      <c r="O129" s="108"/>
    </row>
    <row r="130" spans="4:15" ht="12.75">
      <c r="D130" s="49"/>
      <c r="E130" s="49"/>
      <c r="F130" s="49"/>
      <c r="G130" s="106"/>
      <c r="H130" s="106"/>
      <c r="I130" s="106"/>
      <c r="J130" s="6"/>
      <c r="K130" s="6"/>
      <c r="L130" s="111"/>
      <c r="M130" s="6"/>
      <c r="N130" s="108"/>
      <c r="O130" s="108"/>
    </row>
    <row r="131" spans="4:15" ht="12.75">
      <c r="D131" s="49"/>
      <c r="E131" s="49"/>
      <c r="F131" s="49"/>
      <c r="G131" s="106"/>
      <c r="H131" s="106"/>
      <c r="I131" s="106"/>
      <c r="J131" s="6"/>
      <c r="K131" s="6"/>
      <c r="L131" s="111"/>
      <c r="M131" s="6"/>
      <c r="N131" s="108"/>
      <c r="O131" s="108"/>
    </row>
    <row r="132" spans="4:15" ht="12.75">
      <c r="D132" s="49"/>
      <c r="E132" s="49"/>
      <c r="F132" s="49"/>
      <c r="G132" s="106"/>
      <c r="H132" s="106"/>
      <c r="I132" s="106"/>
      <c r="J132" s="6"/>
      <c r="K132" s="6"/>
      <c r="L132" s="111"/>
      <c r="M132" s="6"/>
      <c r="N132" s="108"/>
      <c r="O132" s="108"/>
    </row>
    <row r="133" spans="4:15" ht="12.75">
      <c r="D133" s="49"/>
      <c r="E133" s="49"/>
      <c r="F133" s="49"/>
      <c r="G133" s="106"/>
      <c r="H133" s="106"/>
      <c r="I133" s="106"/>
      <c r="J133" s="6"/>
      <c r="K133" s="6"/>
      <c r="L133" s="111"/>
      <c r="M133" s="6"/>
      <c r="N133" s="108"/>
      <c r="O133" s="108"/>
    </row>
    <row r="134" spans="4:15" ht="12.75">
      <c r="D134" s="49"/>
      <c r="E134" s="49"/>
      <c r="F134" s="49"/>
      <c r="G134" s="106"/>
      <c r="H134" s="106"/>
      <c r="I134" s="106"/>
      <c r="J134" s="6"/>
      <c r="K134" s="6"/>
      <c r="L134" s="111"/>
      <c r="M134" s="6"/>
      <c r="N134" s="108"/>
      <c r="O134" s="108"/>
    </row>
    <row r="135" spans="4:15" ht="12.75">
      <c r="D135" s="49"/>
      <c r="E135" s="49"/>
      <c r="F135" s="49"/>
      <c r="G135" s="106"/>
      <c r="H135" s="106"/>
      <c r="I135" s="106"/>
      <c r="J135" s="6"/>
      <c r="K135" s="6"/>
      <c r="L135" s="111"/>
      <c r="M135" s="6"/>
      <c r="N135" s="108"/>
      <c r="O135" s="108"/>
    </row>
    <row r="136" spans="4:15" ht="12.75">
      <c r="D136" s="49"/>
      <c r="E136" s="49"/>
      <c r="F136" s="49"/>
      <c r="G136" s="106"/>
      <c r="H136" s="106"/>
      <c r="I136" s="106"/>
      <c r="J136" s="6"/>
      <c r="K136" s="6"/>
      <c r="L136" s="111"/>
      <c r="M136" s="6"/>
      <c r="N136" s="108"/>
      <c r="O136" s="108"/>
    </row>
    <row r="137" spans="4:15" ht="12.75">
      <c r="D137" s="49"/>
      <c r="E137" s="49"/>
      <c r="F137" s="49"/>
      <c r="G137" s="106"/>
      <c r="H137" s="106"/>
      <c r="I137" s="106"/>
      <c r="J137" s="6"/>
      <c r="K137" s="6"/>
      <c r="L137" s="111"/>
      <c r="M137" s="6"/>
      <c r="N137" s="108"/>
      <c r="O137" s="108"/>
    </row>
    <row r="138" spans="4:15" ht="12.75">
      <c r="D138" s="49"/>
      <c r="E138" s="49"/>
      <c r="F138" s="49"/>
      <c r="G138" s="106"/>
      <c r="H138" s="106"/>
      <c r="I138" s="106"/>
      <c r="J138" s="6"/>
      <c r="K138" s="6"/>
      <c r="L138" s="111"/>
      <c r="M138" s="6"/>
      <c r="N138" s="108"/>
      <c r="O138" s="108"/>
    </row>
    <row r="139" spans="4:15" ht="12.75">
      <c r="D139" s="49"/>
      <c r="E139" s="49"/>
      <c r="F139" s="49"/>
      <c r="G139" s="106"/>
      <c r="H139" s="106"/>
      <c r="I139" s="106"/>
      <c r="J139" s="6"/>
      <c r="K139" s="6"/>
      <c r="L139" s="111"/>
      <c r="M139" s="6"/>
      <c r="N139" s="108"/>
      <c r="O139" s="108"/>
    </row>
    <row r="140" spans="4:15" ht="12.75">
      <c r="D140" s="49"/>
      <c r="E140" s="49"/>
      <c r="F140" s="49"/>
      <c r="G140" s="106"/>
      <c r="H140" s="106"/>
      <c r="I140" s="106"/>
      <c r="J140" s="6"/>
      <c r="K140" s="6"/>
      <c r="L140" s="111"/>
      <c r="M140" s="6"/>
      <c r="N140" s="108"/>
      <c r="O140" s="108"/>
    </row>
    <row r="141" spans="4:15" ht="12.75">
      <c r="D141" s="49"/>
      <c r="E141" s="49"/>
      <c r="F141" s="49"/>
      <c r="G141" s="106"/>
      <c r="H141" s="106"/>
      <c r="I141" s="106"/>
      <c r="J141" s="6"/>
      <c r="K141" s="6"/>
      <c r="L141" s="111"/>
      <c r="M141" s="6"/>
      <c r="N141" s="108"/>
      <c r="O141" s="108"/>
    </row>
    <row r="142" spans="4:15" ht="12.75">
      <c r="D142" s="49"/>
      <c r="E142" s="49"/>
      <c r="F142" s="49"/>
      <c r="G142" s="106"/>
      <c r="H142" s="106"/>
      <c r="I142" s="106"/>
      <c r="J142" s="6"/>
      <c r="K142" s="6"/>
      <c r="L142" s="111"/>
      <c r="M142" s="6"/>
      <c r="N142" s="108"/>
      <c r="O142" s="108"/>
    </row>
    <row r="143" spans="4:15" ht="12.75">
      <c r="D143" s="49"/>
      <c r="E143" s="49"/>
      <c r="F143" s="49"/>
      <c r="G143" s="106"/>
      <c r="H143" s="106"/>
      <c r="I143" s="106"/>
      <c r="J143" s="6"/>
      <c r="K143" s="6"/>
      <c r="L143" s="111"/>
      <c r="M143" s="6"/>
      <c r="N143" s="108"/>
      <c r="O143" s="108"/>
    </row>
    <row r="144" spans="4:15" ht="12.75">
      <c r="D144" s="49"/>
      <c r="E144" s="49"/>
      <c r="F144" s="49"/>
      <c r="G144" s="106"/>
      <c r="H144" s="106"/>
      <c r="I144" s="106"/>
      <c r="J144" s="6"/>
      <c r="K144" s="6"/>
      <c r="L144" s="111"/>
      <c r="M144" s="6"/>
      <c r="N144" s="108"/>
      <c r="O144" s="108"/>
    </row>
    <row r="145" spans="4:15" ht="12.75">
      <c r="D145" s="49"/>
      <c r="E145" s="49"/>
      <c r="F145" s="49"/>
      <c r="G145" s="106"/>
      <c r="H145" s="106"/>
      <c r="I145" s="106"/>
      <c r="J145" s="6"/>
      <c r="K145" s="6"/>
      <c r="L145" s="111"/>
      <c r="M145" s="6"/>
      <c r="N145" s="108"/>
      <c r="O145" s="108"/>
    </row>
    <row r="146" spans="4:15" ht="12.75">
      <c r="D146" s="49"/>
      <c r="E146" s="49"/>
      <c r="F146" s="49"/>
      <c r="G146" s="106"/>
      <c r="H146" s="106"/>
      <c r="I146" s="106"/>
      <c r="J146" s="6"/>
      <c r="K146" s="6"/>
      <c r="L146" s="111"/>
      <c r="M146" s="6"/>
      <c r="N146" s="108"/>
      <c r="O146" s="108"/>
    </row>
    <row r="147" spans="4:15" ht="12.75">
      <c r="D147" s="49"/>
      <c r="E147" s="49"/>
      <c r="F147" s="49"/>
      <c r="G147" s="106"/>
      <c r="H147" s="106"/>
      <c r="I147" s="106"/>
      <c r="J147" s="6"/>
      <c r="K147" s="6"/>
      <c r="L147" s="111"/>
      <c r="M147" s="6"/>
      <c r="N147" s="108"/>
      <c r="O147" s="108"/>
    </row>
    <row r="148" spans="4:15" ht="12.75">
      <c r="D148" s="49"/>
      <c r="E148" s="49"/>
      <c r="F148" s="49"/>
      <c r="G148" s="106"/>
      <c r="H148" s="106"/>
      <c r="I148" s="106"/>
      <c r="J148" s="6"/>
      <c r="K148" s="6"/>
      <c r="L148" s="111"/>
      <c r="M148" s="6"/>
      <c r="N148" s="108"/>
      <c r="O148" s="108"/>
    </row>
    <row r="149" spans="4:15" ht="12.75">
      <c r="D149" s="49"/>
      <c r="E149" s="49"/>
      <c r="F149" s="49"/>
      <c r="G149" s="106"/>
      <c r="H149" s="106"/>
      <c r="I149" s="106"/>
      <c r="J149" s="6"/>
      <c r="K149" s="6"/>
      <c r="L149" s="111"/>
      <c r="M149" s="6"/>
      <c r="N149" s="108"/>
      <c r="O149" s="108"/>
    </row>
    <row r="150" spans="4:15" ht="12.75">
      <c r="D150" s="49"/>
      <c r="E150" s="49"/>
      <c r="F150" s="49"/>
      <c r="G150" s="106"/>
      <c r="H150" s="106"/>
      <c r="I150" s="106"/>
      <c r="J150" s="6"/>
      <c r="K150" s="6"/>
      <c r="L150" s="111"/>
      <c r="M150" s="6"/>
      <c r="N150" s="108"/>
      <c r="O150" s="108"/>
    </row>
    <row r="151" spans="4:15" ht="12.75">
      <c r="D151" s="49"/>
      <c r="E151" s="49"/>
      <c r="F151" s="49"/>
      <c r="G151" s="106"/>
      <c r="H151" s="106"/>
      <c r="I151" s="106"/>
      <c r="J151" s="6"/>
      <c r="K151" s="6"/>
      <c r="L151" s="111"/>
      <c r="M151" s="6"/>
      <c r="N151" s="108"/>
      <c r="O151" s="108"/>
    </row>
    <row r="152" spans="4:15" ht="12.75">
      <c r="D152" s="49"/>
      <c r="E152" s="49"/>
      <c r="F152" s="49"/>
      <c r="G152" s="106"/>
      <c r="H152" s="106"/>
      <c r="I152" s="106"/>
      <c r="J152" s="6"/>
      <c r="K152" s="6"/>
      <c r="L152" s="111"/>
      <c r="M152" s="6"/>
      <c r="N152" s="108"/>
      <c r="O152" s="108"/>
    </row>
    <row r="153" spans="4:15" ht="12.75">
      <c r="D153" s="49"/>
      <c r="E153" s="49"/>
      <c r="F153" s="49"/>
      <c r="G153" s="106"/>
      <c r="H153" s="106"/>
      <c r="I153" s="106"/>
      <c r="J153" s="6"/>
      <c r="K153" s="6"/>
      <c r="L153" s="111"/>
      <c r="M153" s="6"/>
      <c r="N153" s="108"/>
      <c r="O153" s="108"/>
    </row>
    <row r="154" spans="4:15" ht="12.75">
      <c r="D154" s="49"/>
      <c r="E154" s="49"/>
      <c r="F154" s="49"/>
      <c r="G154" s="106"/>
      <c r="H154" s="106"/>
      <c r="I154" s="106"/>
      <c r="J154" s="6"/>
      <c r="K154" s="6"/>
      <c r="L154" s="111"/>
      <c r="M154" s="6"/>
      <c r="N154" s="108"/>
      <c r="O154" s="108"/>
    </row>
    <row r="155" spans="4:15" ht="12.75">
      <c r="D155" s="49"/>
      <c r="E155" s="49"/>
      <c r="F155" s="49"/>
      <c r="G155" s="106"/>
      <c r="H155" s="106"/>
      <c r="I155" s="106"/>
      <c r="J155" s="6"/>
      <c r="K155" s="6"/>
      <c r="L155" s="111"/>
      <c r="M155" s="6"/>
      <c r="N155" s="108"/>
      <c r="O155" s="108"/>
    </row>
    <row r="156" spans="4:15" ht="12.75">
      <c r="D156" s="49"/>
      <c r="E156" s="49"/>
      <c r="F156" s="49"/>
      <c r="G156" s="106"/>
      <c r="H156" s="106"/>
      <c r="I156" s="106"/>
      <c r="J156" s="6"/>
      <c r="K156" s="6"/>
      <c r="L156" s="111"/>
      <c r="M156" s="6"/>
      <c r="N156" s="108"/>
      <c r="O156" s="108"/>
    </row>
    <row r="157" spans="4:15" ht="12.75">
      <c r="D157" s="49"/>
      <c r="E157" s="49"/>
      <c r="F157" s="49"/>
      <c r="G157" s="106"/>
      <c r="H157" s="106"/>
      <c r="I157" s="106"/>
      <c r="J157" s="6"/>
      <c r="K157" s="6"/>
      <c r="L157" s="111"/>
      <c r="M157" s="6"/>
      <c r="N157" s="108"/>
      <c r="O157" s="108"/>
    </row>
    <row r="158" spans="4:15" ht="12.75">
      <c r="D158" s="49"/>
      <c r="E158" s="49"/>
      <c r="F158" s="49"/>
      <c r="G158" s="106"/>
      <c r="H158" s="106"/>
      <c r="I158" s="106"/>
      <c r="J158" s="6"/>
      <c r="K158" s="6"/>
      <c r="L158" s="111"/>
      <c r="M158" s="6"/>
      <c r="N158" s="108"/>
      <c r="O158" s="108"/>
    </row>
    <row r="159" spans="4:15" ht="12.75">
      <c r="D159" s="49"/>
      <c r="E159" s="49"/>
      <c r="F159" s="49"/>
      <c r="G159" s="106"/>
      <c r="H159" s="106"/>
      <c r="I159" s="106"/>
      <c r="J159" s="6"/>
      <c r="K159" s="6"/>
      <c r="L159" s="111"/>
      <c r="M159" s="6"/>
      <c r="N159" s="108"/>
      <c r="O159" s="108"/>
    </row>
    <row r="160" spans="4:15" ht="12.75">
      <c r="D160" s="49"/>
      <c r="E160" s="49"/>
      <c r="F160" s="49"/>
      <c r="G160" s="106"/>
      <c r="H160" s="106"/>
      <c r="I160" s="106"/>
      <c r="J160" s="6"/>
      <c r="K160" s="6"/>
      <c r="L160" s="111"/>
      <c r="M160" s="6"/>
      <c r="N160" s="108"/>
      <c r="O160" s="108"/>
    </row>
    <row r="161" spans="4:15" ht="12.75">
      <c r="D161" s="49"/>
      <c r="E161" s="49"/>
      <c r="F161" s="49"/>
      <c r="G161" s="106"/>
      <c r="H161" s="106"/>
      <c r="I161" s="106"/>
      <c r="J161" s="6"/>
      <c r="K161" s="6"/>
      <c r="L161" s="111"/>
      <c r="M161" s="6"/>
      <c r="N161" s="108"/>
      <c r="O161" s="108"/>
    </row>
    <row r="162" spans="4:15" ht="12.75">
      <c r="D162" s="49"/>
      <c r="E162" s="49"/>
      <c r="F162" s="49"/>
      <c r="G162" s="106"/>
      <c r="H162" s="106"/>
      <c r="I162" s="106"/>
      <c r="J162" s="6"/>
      <c r="K162" s="6"/>
      <c r="L162" s="111"/>
      <c r="M162" s="6"/>
      <c r="N162" s="108"/>
      <c r="O162" s="108"/>
    </row>
    <row r="163" spans="4:15" ht="12.75">
      <c r="D163" s="49"/>
      <c r="E163" s="49"/>
      <c r="F163" s="49"/>
      <c r="G163" s="106"/>
      <c r="H163" s="106"/>
      <c r="I163" s="106"/>
      <c r="J163" s="6"/>
      <c r="K163" s="6"/>
      <c r="L163" s="111"/>
      <c r="M163" s="6"/>
      <c r="N163" s="108"/>
      <c r="O163" s="108"/>
    </row>
    <row r="164" spans="4:15" ht="12.75">
      <c r="D164" s="49"/>
      <c r="E164" s="49"/>
      <c r="F164" s="49"/>
      <c r="G164" s="106"/>
      <c r="H164" s="106"/>
      <c r="I164" s="106"/>
      <c r="J164" s="6"/>
      <c r="K164" s="6"/>
      <c r="L164" s="111"/>
      <c r="M164" s="6"/>
      <c r="N164" s="108"/>
      <c r="O164" s="108"/>
    </row>
    <row r="165" spans="4:15" ht="12.75">
      <c r="D165" s="49"/>
      <c r="E165" s="49"/>
      <c r="F165" s="49"/>
      <c r="G165" s="106"/>
      <c r="H165" s="106"/>
      <c r="I165" s="106"/>
      <c r="J165" s="6"/>
      <c r="K165" s="6"/>
      <c r="L165" s="111"/>
      <c r="M165" s="6"/>
      <c r="N165" s="108"/>
      <c r="O165" s="108"/>
    </row>
    <row r="166" spans="4:15" ht="12.75">
      <c r="D166" s="49"/>
      <c r="E166" s="49"/>
      <c r="F166" s="49"/>
      <c r="G166" s="106"/>
      <c r="H166" s="106"/>
      <c r="I166" s="106"/>
      <c r="J166" s="6"/>
      <c r="K166" s="6"/>
      <c r="L166" s="111"/>
      <c r="M166" s="6"/>
      <c r="N166" s="108"/>
      <c r="O166" s="108"/>
    </row>
    <row r="167" spans="4:15" ht="12.75">
      <c r="D167" s="49"/>
      <c r="E167" s="49"/>
      <c r="F167" s="49"/>
      <c r="G167" s="106"/>
      <c r="H167" s="106"/>
      <c r="I167" s="106"/>
      <c r="J167" s="6"/>
      <c r="K167" s="6"/>
      <c r="L167" s="111"/>
      <c r="M167" s="6"/>
      <c r="N167" s="108"/>
      <c r="O167" s="108"/>
    </row>
    <row r="168" spans="4:15" ht="12.75">
      <c r="D168" s="49"/>
      <c r="E168" s="49"/>
      <c r="F168" s="49"/>
      <c r="G168" s="106"/>
      <c r="H168" s="106"/>
      <c r="I168" s="106"/>
      <c r="J168" s="6"/>
      <c r="K168" s="6"/>
      <c r="L168" s="111"/>
      <c r="M168" s="6"/>
      <c r="N168" s="108"/>
      <c r="O168" s="108"/>
    </row>
    <row r="169" spans="4:15" ht="12.75">
      <c r="D169" s="49"/>
      <c r="E169" s="49"/>
      <c r="F169" s="49"/>
      <c r="G169" s="106"/>
      <c r="H169" s="106"/>
      <c r="I169" s="106"/>
      <c r="J169" s="6"/>
      <c r="K169" s="6"/>
      <c r="L169" s="111"/>
      <c r="M169" s="6"/>
      <c r="N169" s="108"/>
      <c r="O169" s="108"/>
    </row>
    <row r="170" spans="4:15" ht="12.75">
      <c r="D170" s="49"/>
      <c r="E170" s="49"/>
      <c r="F170" s="49"/>
      <c r="G170" s="106"/>
      <c r="H170" s="106"/>
      <c r="I170" s="106"/>
      <c r="J170" s="6"/>
      <c r="K170" s="6"/>
      <c r="L170" s="111"/>
      <c r="M170" s="6"/>
      <c r="N170" s="108"/>
      <c r="O170" s="108"/>
    </row>
    <row r="171" spans="4:15" ht="12.75">
      <c r="D171" s="49"/>
      <c r="E171" s="49"/>
      <c r="F171" s="49"/>
      <c r="G171" s="106"/>
      <c r="H171" s="106"/>
      <c r="I171" s="106"/>
      <c r="J171" s="6"/>
      <c r="K171" s="6"/>
      <c r="L171" s="111"/>
      <c r="M171" s="6"/>
      <c r="N171" s="108"/>
      <c r="O171" s="108"/>
    </row>
    <row r="172" spans="4:15" ht="12.75">
      <c r="D172" s="49"/>
      <c r="E172" s="49"/>
      <c r="F172" s="49"/>
      <c r="G172" s="106"/>
      <c r="H172" s="106"/>
      <c r="I172" s="106"/>
      <c r="J172" s="6"/>
      <c r="K172" s="6"/>
      <c r="L172" s="111"/>
      <c r="M172" s="6"/>
      <c r="N172" s="108"/>
      <c r="O172" s="108"/>
    </row>
    <row r="173" spans="4:15" ht="12.75">
      <c r="D173" s="49"/>
      <c r="E173" s="49"/>
      <c r="F173" s="49"/>
      <c r="G173" s="106"/>
      <c r="H173" s="106"/>
      <c r="I173" s="106"/>
      <c r="J173" s="6"/>
      <c r="K173" s="6"/>
      <c r="L173" s="111"/>
      <c r="M173" s="6"/>
      <c r="N173" s="108"/>
      <c r="O173" s="108"/>
    </row>
    <row r="174" spans="4:15" ht="12.75">
      <c r="D174" s="49"/>
      <c r="E174" s="49"/>
      <c r="F174" s="49"/>
      <c r="G174" s="106"/>
      <c r="H174" s="106"/>
      <c r="I174" s="106"/>
      <c r="J174" s="6"/>
      <c r="K174" s="6"/>
      <c r="L174" s="111"/>
      <c r="M174" s="6"/>
      <c r="N174" s="108"/>
      <c r="O174" s="108"/>
    </row>
    <row r="175" spans="4:15" ht="12.75">
      <c r="D175" s="49"/>
      <c r="E175" s="49"/>
      <c r="F175" s="49"/>
      <c r="G175" s="106"/>
      <c r="H175" s="106"/>
      <c r="I175" s="106"/>
      <c r="J175" s="6"/>
      <c r="K175" s="6"/>
      <c r="L175" s="111"/>
      <c r="M175" s="6"/>
      <c r="N175" s="108"/>
      <c r="O175" s="108"/>
    </row>
    <row r="176" spans="4:15" ht="12.75">
      <c r="D176" s="49"/>
      <c r="E176" s="49"/>
      <c r="F176" s="49"/>
      <c r="G176" s="106"/>
      <c r="H176" s="106"/>
      <c r="I176" s="106"/>
      <c r="J176" s="6"/>
      <c r="K176" s="6"/>
      <c r="L176" s="111"/>
      <c r="M176" s="6"/>
      <c r="N176" s="108"/>
      <c r="O176" s="108"/>
    </row>
    <row r="177" spans="4:15" ht="12.75">
      <c r="D177" s="49"/>
      <c r="E177" s="49"/>
      <c r="F177" s="49"/>
      <c r="G177" s="106"/>
      <c r="H177" s="106"/>
      <c r="I177" s="106"/>
      <c r="J177" s="6"/>
      <c r="K177" s="6"/>
      <c r="L177" s="111"/>
      <c r="M177" s="6"/>
      <c r="N177" s="108"/>
      <c r="O177" s="108"/>
    </row>
    <row r="178" spans="4:15" ht="12.75">
      <c r="D178" s="49"/>
      <c r="E178" s="49"/>
      <c r="F178" s="49"/>
      <c r="G178" s="106"/>
      <c r="H178" s="106"/>
      <c r="I178" s="106"/>
      <c r="J178" s="6"/>
      <c r="K178" s="6"/>
      <c r="L178" s="111"/>
      <c r="M178" s="6"/>
      <c r="N178" s="108"/>
      <c r="O178" s="108"/>
    </row>
    <row r="179" spans="4:15" ht="12.75">
      <c r="D179" s="49"/>
      <c r="E179" s="49"/>
      <c r="F179" s="49"/>
      <c r="G179" s="106"/>
      <c r="H179" s="106"/>
      <c r="I179" s="106"/>
      <c r="J179" s="6"/>
      <c r="K179" s="6"/>
      <c r="L179" s="111"/>
      <c r="M179" s="6"/>
      <c r="N179" s="108"/>
      <c r="O179" s="108"/>
    </row>
    <row r="180" spans="4:15" ht="12.75">
      <c r="D180" s="49"/>
      <c r="E180" s="49"/>
      <c r="F180" s="49"/>
      <c r="G180" s="106"/>
      <c r="H180" s="106"/>
      <c r="I180" s="106"/>
      <c r="J180" s="6"/>
      <c r="K180" s="6"/>
      <c r="L180" s="111"/>
      <c r="M180" s="6"/>
      <c r="N180" s="108"/>
      <c r="O180" s="108"/>
    </row>
    <row r="181" spans="4:15" ht="12.75">
      <c r="D181" s="49"/>
      <c r="E181" s="49"/>
      <c r="F181" s="49"/>
      <c r="G181" s="106"/>
      <c r="H181" s="106"/>
      <c r="I181" s="106"/>
      <c r="J181" s="6"/>
      <c r="K181" s="6"/>
      <c r="L181" s="111"/>
      <c r="M181" s="6"/>
      <c r="N181" s="108"/>
      <c r="O181" s="108"/>
    </row>
    <row r="182" spans="4:15" ht="12.75">
      <c r="D182" s="49"/>
      <c r="E182" s="49"/>
      <c r="F182" s="49"/>
      <c r="G182" s="106"/>
      <c r="H182" s="106"/>
      <c r="I182" s="106"/>
      <c r="J182" s="6"/>
      <c r="K182" s="6"/>
      <c r="L182" s="111"/>
      <c r="M182" s="6"/>
      <c r="N182" s="108"/>
      <c r="O182" s="108"/>
    </row>
    <row r="183" spans="4:15" ht="12.75">
      <c r="D183" s="49"/>
      <c r="E183" s="49"/>
      <c r="F183" s="49"/>
      <c r="G183" s="106"/>
      <c r="H183" s="106"/>
      <c r="I183" s="106"/>
      <c r="J183" s="6"/>
      <c r="K183" s="6"/>
      <c r="L183" s="111"/>
      <c r="M183" s="6"/>
      <c r="N183" s="108"/>
      <c r="O183" s="108"/>
    </row>
    <row r="184" spans="4:15" ht="12.75">
      <c r="D184" s="49"/>
      <c r="E184" s="49"/>
      <c r="F184" s="49"/>
      <c r="G184" s="106"/>
      <c r="H184" s="106"/>
      <c r="I184" s="106"/>
      <c r="J184" s="6"/>
      <c r="K184" s="6"/>
      <c r="L184" s="111"/>
      <c r="M184" s="6"/>
      <c r="N184" s="108"/>
      <c r="O184" s="108"/>
    </row>
    <row r="185" spans="4:15" ht="12.75">
      <c r="D185" s="49"/>
      <c r="E185" s="49"/>
      <c r="F185" s="49"/>
      <c r="G185" s="106"/>
      <c r="H185" s="106"/>
      <c r="I185" s="106"/>
      <c r="J185" s="6"/>
      <c r="K185" s="6"/>
      <c r="L185" s="111"/>
      <c r="M185" s="6"/>
      <c r="N185" s="108"/>
      <c r="O185" s="108"/>
    </row>
    <row r="186" spans="4:15" ht="12.75">
      <c r="D186" s="49"/>
      <c r="E186" s="49"/>
      <c r="F186" s="49"/>
      <c r="G186" s="106"/>
      <c r="H186" s="106"/>
      <c r="I186" s="106"/>
      <c r="J186" s="6"/>
      <c r="K186" s="6"/>
      <c r="L186" s="111"/>
      <c r="M186" s="6"/>
      <c r="N186" s="108"/>
      <c r="O186" s="108"/>
    </row>
    <row r="187" spans="4:15" ht="12.75">
      <c r="D187" s="49"/>
      <c r="E187" s="49"/>
      <c r="F187" s="49"/>
      <c r="G187" s="106"/>
      <c r="H187" s="106"/>
      <c r="I187" s="106"/>
      <c r="J187" s="6"/>
      <c r="K187" s="6"/>
      <c r="L187" s="111"/>
      <c r="M187" s="6"/>
      <c r="N187" s="108"/>
      <c r="O187" s="108"/>
    </row>
    <row r="188" spans="4:15" ht="12.75">
      <c r="D188" s="49"/>
      <c r="E188" s="49"/>
      <c r="F188" s="49"/>
      <c r="G188" s="106"/>
      <c r="H188" s="106"/>
      <c r="I188" s="106"/>
      <c r="J188" s="6"/>
      <c r="K188" s="6"/>
      <c r="L188" s="111"/>
      <c r="M188" s="6"/>
      <c r="N188" s="108"/>
      <c r="O188" s="108"/>
    </row>
    <row r="189" spans="4:15" ht="12.75">
      <c r="D189" s="49"/>
      <c r="E189" s="49"/>
      <c r="F189" s="49"/>
      <c r="G189" s="106"/>
      <c r="H189" s="106"/>
      <c r="I189" s="106"/>
      <c r="J189" s="6"/>
      <c r="K189" s="6"/>
      <c r="L189" s="111"/>
      <c r="M189" s="6"/>
      <c r="N189" s="108"/>
      <c r="O189" s="108"/>
    </row>
    <row r="190" spans="4:15" ht="12.75">
      <c r="D190" s="49"/>
      <c r="E190" s="49"/>
      <c r="F190" s="49"/>
      <c r="G190" s="106"/>
      <c r="H190" s="106"/>
      <c r="I190" s="106"/>
      <c r="J190" s="6"/>
      <c r="K190" s="6"/>
      <c r="L190" s="111"/>
      <c r="M190" s="6"/>
      <c r="N190" s="108"/>
      <c r="O190" s="108"/>
    </row>
    <row r="191" spans="4:15" ht="12.75">
      <c r="D191" s="49"/>
      <c r="E191" s="49"/>
      <c r="F191" s="49"/>
      <c r="G191" s="106"/>
      <c r="H191" s="106"/>
      <c r="I191" s="106"/>
      <c r="J191" s="6"/>
      <c r="K191" s="6"/>
      <c r="L191" s="111"/>
      <c r="M191" s="6"/>
      <c r="N191" s="108"/>
      <c r="O191" s="108"/>
    </row>
    <row r="192" spans="4:15" ht="12.75">
      <c r="D192" s="49"/>
      <c r="E192" s="49"/>
      <c r="F192" s="49"/>
      <c r="G192" s="106"/>
      <c r="H192" s="106"/>
      <c r="I192" s="106"/>
      <c r="J192" s="6"/>
      <c r="K192" s="6"/>
      <c r="L192" s="111"/>
      <c r="M192" s="6"/>
      <c r="N192" s="108"/>
      <c r="O192" s="108"/>
    </row>
    <row r="193" spans="4:15" ht="12.75">
      <c r="D193" s="49"/>
      <c r="E193" s="49"/>
      <c r="F193" s="49"/>
      <c r="G193" s="106"/>
      <c r="H193" s="106"/>
      <c r="I193" s="106"/>
      <c r="J193" s="6"/>
      <c r="K193" s="6"/>
      <c r="L193" s="111"/>
      <c r="M193" s="6"/>
      <c r="N193" s="108"/>
      <c r="O193" s="108"/>
    </row>
    <row r="194" spans="4:15" ht="12.75">
      <c r="D194" s="49"/>
      <c r="E194" s="49"/>
      <c r="F194" s="49"/>
      <c r="G194" s="106"/>
      <c r="H194" s="106"/>
      <c r="I194" s="106"/>
      <c r="J194" s="6"/>
      <c r="K194" s="6"/>
      <c r="L194" s="111"/>
      <c r="M194" s="6"/>
      <c r="N194" s="108"/>
      <c r="O194" s="108"/>
    </row>
    <row r="195" spans="4:15" ht="12.75">
      <c r="D195" s="49"/>
      <c r="E195" s="49"/>
      <c r="F195" s="49"/>
      <c r="G195" s="106"/>
      <c r="H195" s="106"/>
      <c r="I195" s="106"/>
      <c r="J195" s="6"/>
      <c r="K195" s="6"/>
      <c r="L195" s="111"/>
      <c r="M195" s="6"/>
      <c r="N195" s="108"/>
      <c r="O195" s="108"/>
    </row>
    <row r="196" spans="4:15" ht="12.75">
      <c r="D196" s="49"/>
      <c r="E196" s="49"/>
      <c r="F196" s="49"/>
      <c r="G196" s="106"/>
      <c r="H196" s="106"/>
      <c r="I196" s="106"/>
      <c r="J196" s="6"/>
      <c r="K196" s="6"/>
      <c r="L196" s="111"/>
      <c r="M196" s="6"/>
      <c r="N196" s="108"/>
      <c r="O196" s="108"/>
    </row>
    <row r="197" spans="4:15" ht="12.75">
      <c r="D197" s="49"/>
      <c r="E197" s="49"/>
      <c r="F197" s="49"/>
      <c r="G197" s="106"/>
      <c r="H197" s="106"/>
      <c r="I197" s="106"/>
      <c r="J197" s="6"/>
      <c r="K197" s="6"/>
      <c r="L197" s="111"/>
      <c r="M197" s="6"/>
      <c r="N197" s="108"/>
      <c r="O197" s="108"/>
    </row>
    <row r="198" spans="4:15" ht="12.75">
      <c r="D198" s="49"/>
      <c r="E198" s="49"/>
      <c r="F198" s="49"/>
      <c r="G198" s="106"/>
      <c r="H198" s="106"/>
      <c r="I198" s="106"/>
      <c r="J198" s="6"/>
      <c r="K198" s="6"/>
      <c r="L198" s="111"/>
      <c r="M198" s="6"/>
      <c r="N198" s="108"/>
      <c r="O198" s="108"/>
    </row>
    <row r="199" spans="4:15" ht="12.75">
      <c r="D199" s="49"/>
      <c r="E199" s="49"/>
      <c r="F199" s="49"/>
      <c r="G199" s="106"/>
      <c r="H199" s="106"/>
      <c r="I199" s="106"/>
      <c r="J199" s="6"/>
      <c r="K199" s="6"/>
      <c r="L199" s="111"/>
      <c r="M199" s="6"/>
      <c r="N199" s="108"/>
      <c r="O199" s="108"/>
    </row>
    <row r="200" spans="4:15" ht="12.75">
      <c r="D200" s="49"/>
      <c r="E200" s="49"/>
      <c r="F200" s="49"/>
      <c r="G200" s="106"/>
      <c r="H200" s="106"/>
      <c r="I200" s="106"/>
      <c r="J200" s="6"/>
      <c r="K200" s="6"/>
      <c r="L200" s="111"/>
      <c r="M200" s="6"/>
      <c r="N200" s="108"/>
      <c r="O200" s="108"/>
    </row>
    <row r="201" spans="4:15" ht="12.75">
      <c r="D201" s="49"/>
      <c r="E201" s="49"/>
      <c r="F201" s="49"/>
      <c r="G201" s="106"/>
      <c r="H201" s="106"/>
      <c r="I201" s="106"/>
      <c r="J201" s="6"/>
      <c r="K201" s="6"/>
      <c r="L201" s="111"/>
      <c r="M201" s="6"/>
      <c r="N201" s="108"/>
      <c r="O201" s="108"/>
    </row>
  </sheetData>
  <sheetProtection/>
  <mergeCells count="19">
    <mergeCell ref="B4:B5"/>
    <mergeCell ref="C4:C5"/>
    <mergeCell ref="H4:H5"/>
    <mergeCell ref="O4:O5"/>
    <mergeCell ref="D4:D5"/>
    <mergeCell ref="I4:I5"/>
    <mergeCell ref="J4:J5"/>
    <mergeCell ref="E4:E5"/>
    <mergeCell ref="K4:K5"/>
    <mergeCell ref="A1:AU1"/>
    <mergeCell ref="A3:AT3"/>
    <mergeCell ref="P4:AQ4"/>
    <mergeCell ref="AR4:AT4"/>
    <mergeCell ref="AU4:AU5"/>
    <mergeCell ref="A4:A5"/>
    <mergeCell ref="N4:N5"/>
    <mergeCell ref="L4:L5"/>
    <mergeCell ref="G4:G5"/>
    <mergeCell ref="M4:M5"/>
  </mergeCells>
  <printOptions/>
  <pageMargins left="0.16" right="0.16" top="0.18" bottom="0.16" header="0.5118110236220472" footer="0.16"/>
  <pageSetup fitToHeight="3" horizontalDpi="600" verticalDpi="600" orientation="landscape" paperSize="9" scale="5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tabColor indexed="13"/>
    <pageSetUpPr fitToPage="1"/>
  </sheetPr>
  <dimension ref="A1:AU19"/>
  <sheetViews>
    <sheetView view="pageBreakPreview" zoomScale="75" zoomScaleNormal="70" zoomScaleSheetLayoutView="75" zoomScalePageLayoutView="0" workbookViewId="0" topLeftCell="A10">
      <selection activeCell="J34" sqref="J34"/>
    </sheetView>
  </sheetViews>
  <sheetFormatPr defaultColWidth="9.140625" defaultRowHeight="12.75" outlineLevelRow="1" outlineLevelCol="2"/>
  <cols>
    <col min="1" max="1" width="4.28125" style="49" customWidth="1"/>
    <col min="2" max="2" width="5.28125" style="49" hidden="1" customWidth="1" outlineLevel="1"/>
    <col min="3" max="3" width="11.00390625" style="49" hidden="1" customWidth="1" outlineLevel="1"/>
    <col min="4" max="4" width="13.140625" style="2" hidden="1" customWidth="1" collapsed="1"/>
    <col min="5" max="5" width="12.421875" style="2" customWidth="1"/>
    <col min="6" max="6" width="27.7109375" style="6" customWidth="1"/>
    <col min="7" max="7" width="5.00390625" style="49" hidden="1" customWidth="1"/>
    <col min="8" max="8" width="28.57421875" style="49" customWidth="1"/>
    <col min="9" max="9" width="5.421875" style="49" hidden="1" customWidth="1" outlineLevel="1"/>
    <col min="10" max="10" width="18.00390625" style="106" customWidth="1" collapsed="1"/>
    <col min="11" max="11" width="6.421875" style="6" customWidth="1" outlineLevel="1"/>
    <col min="12" max="12" width="9.7109375" style="49" customWidth="1" outlineLevel="1"/>
    <col min="13" max="13" width="6.7109375" style="83" customWidth="1" outlineLevel="1"/>
    <col min="14" max="14" width="5.140625" style="49" customWidth="1"/>
    <col min="15" max="15" width="6.7109375" style="83" hidden="1" customWidth="1" outlineLevel="1"/>
    <col min="16" max="16" width="7.8515625" style="49" customWidth="1" collapsed="1"/>
    <col min="17" max="17" width="6.7109375" style="83" hidden="1" customWidth="1" outlineLevel="1"/>
    <col min="18" max="18" width="5.140625" style="49" customWidth="1" collapsed="1"/>
    <col min="19" max="19" width="6.7109375" style="83" hidden="1" customWidth="1" outlineLevel="1"/>
    <col min="20" max="20" width="7.140625" style="49" customWidth="1" collapsed="1"/>
    <col min="21" max="21" width="6.7109375" style="83" hidden="1" customWidth="1" outlineLevel="1"/>
    <col min="22" max="22" width="5.140625" style="49" customWidth="1" collapsed="1"/>
    <col min="23" max="23" width="6.7109375" style="83" hidden="1" customWidth="1" outlineLevel="1"/>
    <col min="24" max="24" width="5.8515625" style="49" customWidth="1" collapsed="1"/>
    <col min="25" max="25" width="6.7109375" style="83" hidden="1" customWidth="1" outlineLevel="1"/>
    <col min="26" max="26" width="5.140625" style="49" hidden="1" customWidth="1" collapsed="1"/>
    <col min="27" max="27" width="6.7109375" style="83" hidden="1" customWidth="1" outlineLevel="1"/>
    <col min="28" max="28" width="5.140625" style="49" hidden="1" customWidth="1" collapsed="1"/>
    <col min="29" max="29" width="9.28125" style="49" bestFit="1" customWidth="1"/>
    <col min="30" max="30" width="8.28125" style="49" customWidth="1" outlineLevel="1"/>
    <col min="31" max="31" width="8.57421875" style="49" customWidth="1"/>
    <col min="32" max="32" width="9.140625" style="49" customWidth="1" outlineLevel="1"/>
    <col min="33" max="33" width="9.140625" style="49" customWidth="1"/>
    <col min="34" max="34" width="10.00390625" style="12" customWidth="1"/>
    <col min="35" max="35" width="3.00390625" style="49" customWidth="1"/>
    <col min="36" max="36" width="4.7109375" style="49" customWidth="1"/>
    <col min="37" max="37" width="4.7109375" style="13" customWidth="1" outlineLevel="1"/>
    <col min="38" max="38" width="6.7109375" style="13" customWidth="1" outlineLevel="1"/>
    <col min="39" max="39" width="9.57421875" style="195" hidden="1" customWidth="1" outlineLevel="1"/>
    <col min="40" max="40" width="10.00390625" style="12" customWidth="1" outlineLevel="1"/>
    <col min="41" max="41" width="7.421875" style="49" customWidth="1" outlineLevel="1"/>
    <col min="42" max="42" width="6.7109375" style="196" hidden="1" customWidth="1" outlineLevel="2"/>
    <col min="43" max="43" width="6.421875" style="130" hidden="1" customWidth="1" outlineLevel="2"/>
    <col min="44" max="44" width="3.421875" style="49" customWidth="1" outlineLevel="1" collapsed="1"/>
    <col min="45" max="47" width="9.140625" style="49" customWidth="1" outlineLevel="2"/>
    <col min="48" max="48" width="9.140625" style="49" customWidth="1" outlineLevel="1"/>
    <col min="49" max="16384" width="9.140625" style="49" customWidth="1"/>
  </cols>
  <sheetData>
    <row r="1" spans="1:44" s="132" customFormat="1" ht="54" customHeight="1" thickBot="1">
      <c r="A1" s="439" t="s">
        <v>209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</row>
    <row r="2" spans="1:42" s="132" customFormat="1" ht="13.5" thickTop="1">
      <c r="A2" s="133" t="s">
        <v>55</v>
      </c>
      <c r="B2" s="133"/>
      <c r="C2" s="133"/>
      <c r="F2" s="134"/>
      <c r="H2" s="135"/>
      <c r="I2" s="135"/>
      <c r="J2" s="135"/>
      <c r="K2" s="136"/>
      <c r="M2" s="137"/>
      <c r="N2" s="136"/>
      <c r="O2" s="136"/>
      <c r="Q2" s="137"/>
      <c r="S2" s="137"/>
      <c r="U2" s="137"/>
      <c r="W2" s="137"/>
      <c r="X2" s="138"/>
      <c r="Y2" s="139"/>
      <c r="Z2" s="138"/>
      <c r="AA2" s="139"/>
      <c r="AB2" s="138"/>
      <c r="AC2" s="140"/>
      <c r="AD2" s="141"/>
      <c r="AE2" s="142"/>
      <c r="AF2" s="142"/>
      <c r="AG2" s="142"/>
      <c r="AH2" s="143"/>
      <c r="AJ2" s="144" t="s">
        <v>56</v>
      </c>
      <c r="AK2" s="145"/>
      <c r="AL2" s="146"/>
      <c r="AM2" s="147"/>
      <c r="AP2" s="135"/>
    </row>
    <row r="3" spans="1:46" s="2" customFormat="1" ht="60" customHeight="1" thickBot="1">
      <c r="A3" s="406" t="s">
        <v>210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20"/>
      <c r="AT3" s="20"/>
    </row>
    <row r="4" spans="1:47" s="2" customFormat="1" ht="18.75" thickBot="1">
      <c r="A4" s="21"/>
      <c r="B4" s="22"/>
      <c r="C4" s="23"/>
      <c r="D4" s="148"/>
      <c r="E4" s="148"/>
      <c r="F4" s="25"/>
      <c r="G4" s="149"/>
      <c r="H4" s="24"/>
      <c r="I4" s="24"/>
      <c r="J4" s="150"/>
      <c r="K4" s="151"/>
      <c r="L4" s="415" t="s">
        <v>57</v>
      </c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7"/>
      <c r="AP4" s="415" t="s">
        <v>50</v>
      </c>
      <c r="AQ4" s="416"/>
      <c r="AR4" s="407" t="s">
        <v>17</v>
      </c>
      <c r="AS4" s="20"/>
      <c r="AT4" s="20" t="s">
        <v>18</v>
      </c>
      <c r="AU4" s="20" t="s">
        <v>58</v>
      </c>
    </row>
    <row r="5" spans="1:47" ht="120" customHeight="1" thickBot="1">
      <c r="A5" s="152" t="s">
        <v>2</v>
      </c>
      <c r="B5" s="26" t="s">
        <v>3</v>
      </c>
      <c r="C5" s="27" t="s">
        <v>4</v>
      </c>
      <c r="D5" s="153" t="s">
        <v>59</v>
      </c>
      <c r="E5" s="154" t="s">
        <v>60</v>
      </c>
      <c r="F5" s="29" t="s">
        <v>61</v>
      </c>
      <c r="G5" s="155" t="s">
        <v>12</v>
      </c>
      <c r="H5" s="28" t="s">
        <v>13</v>
      </c>
      <c r="I5" s="28" t="s">
        <v>20</v>
      </c>
      <c r="J5" s="156" t="s">
        <v>14</v>
      </c>
      <c r="K5" s="157" t="s">
        <v>9</v>
      </c>
      <c r="L5" s="158" t="s">
        <v>21</v>
      </c>
      <c r="M5" s="159" t="s">
        <v>22</v>
      </c>
      <c r="N5" s="33" t="s">
        <v>184</v>
      </c>
      <c r="O5" s="159" t="s">
        <v>22</v>
      </c>
      <c r="P5" s="33" t="s">
        <v>70</v>
      </c>
      <c r="Q5" s="159" t="s">
        <v>22</v>
      </c>
      <c r="R5" s="33" t="s">
        <v>185</v>
      </c>
      <c r="S5" s="159" t="s">
        <v>22</v>
      </c>
      <c r="T5" s="33" t="s">
        <v>186</v>
      </c>
      <c r="U5" s="159" t="s">
        <v>22</v>
      </c>
      <c r="V5" s="33" t="s">
        <v>187</v>
      </c>
      <c r="W5" s="159" t="s">
        <v>22</v>
      </c>
      <c r="X5" s="33" t="s">
        <v>188</v>
      </c>
      <c r="Y5" s="159" t="s">
        <v>22</v>
      </c>
      <c r="Z5" s="33"/>
      <c r="AA5" s="159"/>
      <c r="AB5" s="33"/>
      <c r="AC5" s="46" t="s">
        <v>24</v>
      </c>
      <c r="AD5" s="36" t="s">
        <v>25</v>
      </c>
      <c r="AE5" s="45" t="s">
        <v>62</v>
      </c>
      <c r="AF5" s="160" t="s">
        <v>27</v>
      </c>
      <c r="AG5" s="161" t="s">
        <v>63</v>
      </c>
      <c r="AH5" s="162" t="s">
        <v>64</v>
      </c>
      <c r="AI5" s="163" t="s">
        <v>29</v>
      </c>
      <c r="AJ5" s="46" t="s">
        <v>30</v>
      </c>
      <c r="AK5" s="164" t="s">
        <v>32</v>
      </c>
      <c r="AL5" s="165" t="s">
        <v>65</v>
      </c>
      <c r="AM5" s="166" t="s">
        <v>31</v>
      </c>
      <c r="AN5" s="45" t="s">
        <v>34</v>
      </c>
      <c r="AO5" s="46" t="s">
        <v>35</v>
      </c>
      <c r="AP5" s="167" t="s">
        <v>66</v>
      </c>
      <c r="AQ5" s="120" t="s">
        <v>52</v>
      </c>
      <c r="AR5" s="408" t="s">
        <v>17</v>
      </c>
      <c r="AS5" s="47" t="s">
        <v>36</v>
      </c>
      <c r="AT5" s="48">
        <v>0.041666666666666664</v>
      </c>
      <c r="AU5" s="48">
        <v>0.041666666666666664</v>
      </c>
    </row>
    <row r="6" spans="1:44" ht="25.5">
      <c r="A6" s="213">
        <v>1</v>
      </c>
      <c r="B6" s="214"/>
      <c r="C6" s="122"/>
      <c r="D6" s="59" t="s">
        <v>18</v>
      </c>
      <c r="E6" s="215" t="s">
        <v>211</v>
      </c>
      <c r="F6" s="216" t="s">
        <v>212</v>
      </c>
      <c r="G6" s="217">
        <v>406</v>
      </c>
      <c r="H6" s="218" t="s">
        <v>85</v>
      </c>
      <c r="I6" s="58"/>
      <c r="J6" s="219" t="s">
        <v>86</v>
      </c>
      <c r="K6" s="220">
        <v>80</v>
      </c>
      <c r="L6" s="177">
        <v>0.5722222222222222</v>
      </c>
      <c r="M6" s="57"/>
      <c r="N6" s="59"/>
      <c r="O6" s="62"/>
      <c r="P6" s="59"/>
      <c r="Q6" s="62"/>
      <c r="R6" s="59"/>
      <c r="S6" s="62"/>
      <c r="T6" s="59"/>
      <c r="U6" s="62"/>
      <c r="V6" s="59"/>
      <c r="W6" s="62"/>
      <c r="X6" s="59"/>
      <c r="Y6" s="62"/>
      <c r="Z6" s="59"/>
      <c r="AA6" s="62"/>
      <c r="AB6" s="59"/>
      <c r="AC6" s="181">
        <v>0.5885069444444445</v>
      </c>
      <c r="AD6" s="180">
        <v>0</v>
      </c>
      <c r="AE6" s="60">
        <v>0.016284722222222325</v>
      </c>
      <c r="AF6" s="177"/>
      <c r="AG6" s="181">
        <v>0.016284722222222325</v>
      </c>
      <c r="AH6" s="182">
        <v>0.016284722222222325</v>
      </c>
      <c r="AI6" s="183">
        <v>0</v>
      </c>
      <c r="AJ6" s="184">
        <v>0</v>
      </c>
      <c r="AK6" s="185">
        <v>1</v>
      </c>
      <c r="AL6" s="221">
        <v>200</v>
      </c>
      <c r="AM6" s="187">
        <v>0</v>
      </c>
      <c r="AN6" s="188">
        <v>1</v>
      </c>
      <c r="AO6" s="122" t="s">
        <v>47</v>
      </c>
      <c r="AP6" s="191">
        <v>200</v>
      </c>
      <c r="AQ6" s="222"/>
      <c r="AR6" s="50"/>
    </row>
    <row r="7" spans="1:46" ht="25.5">
      <c r="A7" s="168">
        <v>2</v>
      </c>
      <c r="B7" s="169"/>
      <c r="C7" s="78"/>
      <c r="D7" s="170" t="s">
        <v>18</v>
      </c>
      <c r="E7" s="171" t="s">
        <v>213</v>
      </c>
      <c r="F7" s="172" t="s">
        <v>214</v>
      </c>
      <c r="G7" s="173">
        <v>402</v>
      </c>
      <c r="H7" s="174" t="s">
        <v>101</v>
      </c>
      <c r="I7" s="72"/>
      <c r="J7" s="175" t="s">
        <v>40</v>
      </c>
      <c r="K7" s="176">
        <v>40</v>
      </c>
      <c r="L7" s="177">
        <v>0.5819444444444445</v>
      </c>
      <c r="M7" s="71"/>
      <c r="N7" s="73"/>
      <c r="O7" s="77"/>
      <c r="P7" s="73"/>
      <c r="Q7" s="77"/>
      <c r="R7" s="73"/>
      <c r="S7" s="77"/>
      <c r="T7" s="178"/>
      <c r="U7" s="77"/>
      <c r="V7" s="73"/>
      <c r="W7" s="77"/>
      <c r="X7" s="73"/>
      <c r="Y7" s="77"/>
      <c r="Z7" s="178"/>
      <c r="AA7" s="77"/>
      <c r="AB7" s="178"/>
      <c r="AC7" s="179">
        <v>0.5985648148148148</v>
      </c>
      <c r="AD7" s="180">
        <v>0</v>
      </c>
      <c r="AE7" s="60">
        <v>0.01662037037037034</v>
      </c>
      <c r="AF7" s="177"/>
      <c r="AG7" s="181">
        <v>0.01662037037037034</v>
      </c>
      <c r="AH7" s="182">
        <v>0.01662037037037034</v>
      </c>
      <c r="AI7" s="183">
        <v>0</v>
      </c>
      <c r="AJ7" s="184">
        <v>0</v>
      </c>
      <c r="AK7" s="185">
        <v>2</v>
      </c>
      <c r="AL7" s="186">
        <v>180</v>
      </c>
      <c r="AM7" s="187">
        <v>0.0003356481481480156</v>
      </c>
      <c r="AN7" s="188">
        <v>1.0206112295664451</v>
      </c>
      <c r="AO7" s="122" t="s">
        <v>47</v>
      </c>
      <c r="AP7" s="191">
        <v>345</v>
      </c>
      <c r="AQ7" s="192"/>
      <c r="AR7" s="70"/>
      <c r="AS7" s="47"/>
      <c r="AT7" s="75"/>
    </row>
    <row r="8" spans="1:46" ht="25.5">
      <c r="A8" s="168">
        <v>3</v>
      </c>
      <c r="B8" s="169"/>
      <c r="C8" s="78"/>
      <c r="D8" s="170" t="s">
        <v>18</v>
      </c>
      <c r="E8" s="171" t="s">
        <v>215</v>
      </c>
      <c r="F8" s="172" t="s">
        <v>216</v>
      </c>
      <c r="G8" s="173">
        <v>404</v>
      </c>
      <c r="H8" s="174" t="s">
        <v>90</v>
      </c>
      <c r="I8" s="72"/>
      <c r="J8" s="175" t="s">
        <v>40</v>
      </c>
      <c r="K8" s="176">
        <v>40</v>
      </c>
      <c r="L8" s="177">
        <v>0.6062500000000001</v>
      </c>
      <c r="M8" s="71"/>
      <c r="N8" s="73"/>
      <c r="O8" s="77"/>
      <c r="P8" s="73"/>
      <c r="Q8" s="77"/>
      <c r="R8" s="73"/>
      <c r="S8" s="77"/>
      <c r="T8" s="178"/>
      <c r="U8" s="77"/>
      <c r="V8" s="73"/>
      <c r="W8" s="77"/>
      <c r="X8" s="73"/>
      <c r="Y8" s="77"/>
      <c r="Z8" s="73"/>
      <c r="AA8" s="77"/>
      <c r="AB8" s="73"/>
      <c r="AC8" s="179">
        <v>0.623275462962963</v>
      </c>
      <c r="AD8" s="180">
        <v>0</v>
      </c>
      <c r="AE8" s="60">
        <v>0.017025462962962923</v>
      </c>
      <c r="AF8" s="177"/>
      <c r="AG8" s="181">
        <v>0.017025462962962923</v>
      </c>
      <c r="AH8" s="182">
        <v>0.017025462962962923</v>
      </c>
      <c r="AI8" s="183">
        <v>0</v>
      </c>
      <c r="AJ8" s="184">
        <v>0</v>
      </c>
      <c r="AK8" s="185">
        <v>3</v>
      </c>
      <c r="AL8" s="186">
        <v>165</v>
      </c>
      <c r="AM8" s="187">
        <v>0.0007407407407405975</v>
      </c>
      <c r="AN8" s="188">
        <v>1.0454868514569917</v>
      </c>
      <c r="AO8" s="122" t="s">
        <v>47</v>
      </c>
      <c r="AP8" s="189">
        <v>345</v>
      </c>
      <c r="AQ8" s="190"/>
      <c r="AR8" s="70"/>
      <c r="AS8" s="47"/>
      <c r="AT8" s="75"/>
    </row>
    <row r="9" spans="1:46" ht="25.5">
      <c r="A9" s="168">
        <v>4</v>
      </c>
      <c r="B9" s="169"/>
      <c r="C9" s="78" t="s">
        <v>131</v>
      </c>
      <c r="D9" s="170" t="s">
        <v>18</v>
      </c>
      <c r="E9" s="171" t="s">
        <v>217</v>
      </c>
      <c r="F9" s="172" t="s">
        <v>218</v>
      </c>
      <c r="G9" s="173">
        <v>404</v>
      </c>
      <c r="H9" s="174" t="s">
        <v>90</v>
      </c>
      <c r="I9" s="72"/>
      <c r="J9" s="175" t="s">
        <v>40</v>
      </c>
      <c r="K9" s="176">
        <v>12</v>
      </c>
      <c r="L9" s="177">
        <v>0.5770833333333333</v>
      </c>
      <c r="M9" s="71"/>
      <c r="N9" s="73"/>
      <c r="O9" s="77"/>
      <c r="P9" s="73"/>
      <c r="Q9" s="77"/>
      <c r="R9" s="73"/>
      <c r="S9" s="77"/>
      <c r="T9" s="73"/>
      <c r="U9" s="77"/>
      <c r="V9" s="73"/>
      <c r="W9" s="77"/>
      <c r="X9" s="73"/>
      <c r="Y9" s="77"/>
      <c r="Z9" s="73"/>
      <c r="AA9" s="77"/>
      <c r="AB9" s="73"/>
      <c r="AC9" s="179">
        <v>0.5947916666666667</v>
      </c>
      <c r="AD9" s="180">
        <v>0</v>
      </c>
      <c r="AE9" s="60">
        <v>0.017708333333333437</v>
      </c>
      <c r="AF9" s="177"/>
      <c r="AG9" s="181">
        <v>0.017708333333333437</v>
      </c>
      <c r="AH9" s="182">
        <v>0.017708333333333437</v>
      </c>
      <c r="AI9" s="183">
        <v>0</v>
      </c>
      <c r="AJ9" s="184">
        <v>0</v>
      </c>
      <c r="AK9" s="185">
        <v>4</v>
      </c>
      <c r="AL9" s="186">
        <v>150</v>
      </c>
      <c r="AM9" s="187">
        <v>0.0014236111111111116</v>
      </c>
      <c r="AN9" s="188">
        <v>1.0874200426439227</v>
      </c>
      <c r="AO9" s="122" t="s">
        <v>47</v>
      </c>
      <c r="AP9" s="191">
        <v>150</v>
      </c>
      <c r="AQ9" s="192"/>
      <c r="AR9" s="70"/>
      <c r="AS9" s="47"/>
      <c r="AT9" s="75"/>
    </row>
    <row r="10" spans="1:46" ht="29.25" customHeight="1">
      <c r="A10" s="168">
        <v>5</v>
      </c>
      <c r="B10" s="169"/>
      <c r="C10" s="78"/>
      <c r="D10" s="73" t="s">
        <v>18</v>
      </c>
      <c r="E10" s="171" t="s">
        <v>219</v>
      </c>
      <c r="F10" s="172" t="s">
        <v>220</v>
      </c>
      <c r="G10" s="173">
        <v>407</v>
      </c>
      <c r="H10" s="174" t="s">
        <v>77</v>
      </c>
      <c r="I10" s="72"/>
      <c r="J10" s="175" t="s">
        <v>78</v>
      </c>
      <c r="K10" s="176">
        <v>26</v>
      </c>
      <c r="L10" s="177">
        <v>0.5965277777777778</v>
      </c>
      <c r="M10" s="71"/>
      <c r="N10" s="73"/>
      <c r="O10" s="77"/>
      <c r="P10" s="73"/>
      <c r="Q10" s="77"/>
      <c r="R10" s="73"/>
      <c r="S10" s="77"/>
      <c r="T10" s="73"/>
      <c r="U10" s="77"/>
      <c r="V10" s="73"/>
      <c r="W10" s="77"/>
      <c r="X10" s="73"/>
      <c r="Y10" s="77"/>
      <c r="Z10" s="73"/>
      <c r="AA10" s="77"/>
      <c r="AB10" s="73"/>
      <c r="AC10" s="179">
        <v>0.6146412037037037</v>
      </c>
      <c r="AD10" s="180">
        <v>0</v>
      </c>
      <c r="AE10" s="60">
        <v>0.018113425925925908</v>
      </c>
      <c r="AF10" s="177"/>
      <c r="AG10" s="181">
        <v>0.018113425925925908</v>
      </c>
      <c r="AH10" s="182">
        <v>0.018113425925925908</v>
      </c>
      <c r="AI10" s="183">
        <v>0</v>
      </c>
      <c r="AJ10" s="184">
        <v>0</v>
      </c>
      <c r="AK10" s="185">
        <v>5</v>
      </c>
      <c r="AL10" s="186">
        <v>140</v>
      </c>
      <c r="AM10" s="187">
        <v>0.0018287037037035825</v>
      </c>
      <c r="AN10" s="188">
        <v>1.1122956645344624</v>
      </c>
      <c r="AO10" s="122" t="s">
        <v>47</v>
      </c>
      <c r="AP10" s="191">
        <v>140</v>
      </c>
      <c r="AQ10" s="192"/>
      <c r="AR10" s="70"/>
      <c r="AS10" s="47"/>
      <c r="AT10" s="75"/>
    </row>
    <row r="11" spans="1:46" ht="25.5">
      <c r="A11" s="168">
        <v>6</v>
      </c>
      <c r="B11" s="169"/>
      <c r="C11" s="78"/>
      <c r="D11" s="170" t="s">
        <v>18</v>
      </c>
      <c r="E11" s="171" t="s">
        <v>221</v>
      </c>
      <c r="F11" s="172" t="s">
        <v>222</v>
      </c>
      <c r="G11" s="173">
        <v>401</v>
      </c>
      <c r="H11" s="174" t="s">
        <v>126</v>
      </c>
      <c r="I11" s="72"/>
      <c r="J11" s="175" t="s">
        <v>42</v>
      </c>
      <c r="K11" s="176">
        <v>12</v>
      </c>
      <c r="L11" s="177">
        <v>0.5916666666666667</v>
      </c>
      <c r="M11" s="71"/>
      <c r="N11" s="73"/>
      <c r="O11" s="77"/>
      <c r="P11" s="73"/>
      <c r="Q11" s="77"/>
      <c r="R11" s="73"/>
      <c r="S11" s="77"/>
      <c r="T11" s="73"/>
      <c r="U11" s="77"/>
      <c r="V11" s="73"/>
      <c r="W11" s="77"/>
      <c r="X11" s="73"/>
      <c r="Y11" s="77"/>
      <c r="Z11" s="73"/>
      <c r="AA11" s="77"/>
      <c r="AB11" s="73"/>
      <c r="AC11" s="179">
        <v>0.6129398148148147</v>
      </c>
      <c r="AD11" s="180">
        <v>0</v>
      </c>
      <c r="AE11" s="60">
        <v>0.02127314814814807</v>
      </c>
      <c r="AF11" s="177"/>
      <c r="AG11" s="181">
        <v>0.02127314814814807</v>
      </c>
      <c r="AH11" s="182">
        <v>0.02127314814814807</v>
      </c>
      <c r="AI11" s="183">
        <v>0</v>
      </c>
      <c r="AJ11" s="184">
        <v>0</v>
      </c>
      <c r="AK11" s="185">
        <v>6</v>
      </c>
      <c r="AL11" s="186">
        <v>130</v>
      </c>
      <c r="AM11" s="187">
        <v>0.0049884259259257435</v>
      </c>
      <c r="AN11" s="188">
        <v>1.306325515280726</v>
      </c>
      <c r="AO11" s="78"/>
      <c r="AP11" s="191">
        <v>130</v>
      </c>
      <c r="AQ11" s="192"/>
      <c r="AR11" s="70"/>
      <c r="AS11" s="47"/>
      <c r="AT11" s="75"/>
    </row>
    <row r="12" spans="1:46" ht="25.5">
      <c r="A12" s="168">
        <v>7</v>
      </c>
      <c r="B12" s="169"/>
      <c r="C12" s="78"/>
      <c r="D12" s="73" t="s">
        <v>18</v>
      </c>
      <c r="E12" s="171" t="s">
        <v>223</v>
      </c>
      <c r="F12" s="172" t="s">
        <v>224</v>
      </c>
      <c r="G12" s="173">
        <v>410</v>
      </c>
      <c r="H12" s="174" t="s">
        <v>144</v>
      </c>
      <c r="I12" s="72"/>
      <c r="J12" s="175" t="s">
        <v>78</v>
      </c>
      <c r="K12" s="176">
        <v>26</v>
      </c>
      <c r="L12" s="177">
        <v>0.6013888888888889</v>
      </c>
      <c r="M12" s="71"/>
      <c r="N12" s="73"/>
      <c r="O12" s="77"/>
      <c r="P12" s="73"/>
      <c r="Q12" s="77"/>
      <c r="R12" s="73"/>
      <c r="S12" s="77"/>
      <c r="T12" s="73"/>
      <c r="U12" s="77"/>
      <c r="V12" s="73"/>
      <c r="W12" s="77"/>
      <c r="X12" s="73"/>
      <c r="Y12" s="77"/>
      <c r="Z12" s="178"/>
      <c r="AA12" s="77"/>
      <c r="AB12" s="178"/>
      <c r="AC12" s="179">
        <v>0.6239467592592592</v>
      </c>
      <c r="AD12" s="180">
        <v>0</v>
      </c>
      <c r="AE12" s="60">
        <v>0.02255787037037038</v>
      </c>
      <c r="AF12" s="177"/>
      <c r="AG12" s="181">
        <v>0.02255787037037038</v>
      </c>
      <c r="AH12" s="182">
        <v>0.02255787037037038</v>
      </c>
      <c r="AI12" s="183">
        <v>0</v>
      </c>
      <c r="AJ12" s="184">
        <v>0</v>
      </c>
      <c r="AK12" s="185">
        <v>7</v>
      </c>
      <c r="AL12" s="186">
        <v>120</v>
      </c>
      <c r="AM12" s="187">
        <v>0.0062731481481480555</v>
      </c>
      <c r="AN12" s="188">
        <v>1.3852167732764666</v>
      </c>
      <c r="AO12" s="78"/>
      <c r="AP12" s="191">
        <v>120</v>
      </c>
      <c r="AQ12" s="192"/>
      <c r="AR12" s="70"/>
      <c r="AS12" s="47"/>
      <c r="AT12" s="75"/>
    </row>
    <row r="13" spans="1:46" ht="25.5">
      <c r="A13" s="168">
        <v>8</v>
      </c>
      <c r="B13" s="169"/>
      <c r="C13" s="78"/>
      <c r="D13" s="73" t="s">
        <v>18</v>
      </c>
      <c r="E13" s="171" t="s">
        <v>225</v>
      </c>
      <c r="F13" s="172" t="s">
        <v>226</v>
      </c>
      <c r="G13" s="173">
        <v>413</v>
      </c>
      <c r="H13" s="174" t="s">
        <v>98</v>
      </c>
      <c r="I13" s="72"/>
      <c r="J13" s="175" t="s">
        <v>86</v>
      </c>
      <c r="K13" s="176">
        <v>12</v>
      </c>
      <c r="L13" s="177">
        <v>0.5673611111111111</v>
      </c>
      <c r="M13" s="71"/>
      <c r="N13" s="73"/>
      <c r="O13" s="77"/>
      <c r="P13" s="73"/>
      <c r="Q13" s="77"/>
      <c r="R13" s="73"/>
      <c r="S13" s="77"/>
      <c r="T13" s="73"/>
      <c r="U13" s="77"/>
      <c r="V13" s="73"/>
      <c r="W13" s="77"/>
      <c r="X13" s="73"/>
      <c r="Y13" s="77"/>
      <c r="Z13" s="73"/>
      <c r="AA13" s="77"/>
      <c r="AB13" s="73"/>
      <c r="AC13" s="223">
        <v>0.5902199074074074</v>
      </c>
      <c r="AD13" s="180">
        <v>0</v>
      </c>
      <c r="AE13" s="60">
        <v>0.02285879629629628</v>
      </c>
      <c r="AF13" s="177"/>
      <c r="AG13" s="181">
        <v>0.02285879629629628</v>
      </c>
      <c r="AH13" s="182">
        <v>0.02285879629629628</v>
      </c>
      <c r="AI13" s="183">
        <v>0</v>
      </c>
      <c r="AJ13" s="184">
        <v>0</v>
      </c>
      <c r="AK13" s="185">
        <v>8</v>
      </c>
      <c r="AL13" s="186">
        <v>112</v>
      </c>
      <c r="AM13" s="187">
        <v>0.0065740740740739545</v>
      </c>
      <c r="AN13" s="188">
        <v>1.4036958066808713</v>
      </c>
      <c r="AO13" s="78"/>
      <c r="AP13" s="191">
        <v>112</v>
      </c>
      <c r="AQ13" s="192"/>
      <c r="AR13" s="70"/>
      <c r="AS13" s="47"/>
      <c r="AT13" s="75"/>
    </row>
    <row r="14" spans="1:46" ht="25.5">
      <c r="A14" s="168">
        <v>9</v>
      </c>
      <c r="B14" s="169"/>
      <c r="C14" s="78"/>
      <c r="D14" s="73" t="s">
        <v>18</v>
      </c>
      <c r="E14" s="171" t="s">
        <v>227</v>
      </c>
      <c r="F14" s="172" t="s">
        <v>228</v>
      </c>
      <c r="G14" s="173">
        <v>412</v>
      </c>
      <c r="H14" s="174" t="s">
        <v>107</v>
      </c>
      <c r="I14" s="72"/>
      <c r="J14" s="175" t="s">
        <v>40</v>
      </c>
      <c r="K14" s="176">
        <v>40</v>
      </c>
      <c r="L14" s="177">
        <v>0.5625</v>
      </c>
      <c r="M14" s="71"/>
      <c r="N14" s="73"/>
      <c r="O14" s="77"/>
      <c r="P14" s="73"/>
      <c r="Q14" s="77"/>
      <c r="R14" s="73"/>
      <c r="S14" s="77"/>
      <c r="T14" s="178"/>
      <c r="U14" s="77"/>
      <c r="V14" s="73"/>
      <c r="W14" s="77"/>
      <c r="X14" s="73"/>
      <c r="Y14" s="77"/>
      <c r="Z14" s="73"/>
      <c r="AA14" s="77"/>
      <c r="AB14" s="73"/>
      <c r="AC14" s="179">
        <v>0.5874074074074074</v>
      </c>
      <c r="AD14" s="180">
        <v>0</v>
      </c>
      <c r="AE14" s="60">
        <v>0.024907407407407378</v>
      </c>
      <c r="AF14" s="177"/>
      <c r="AG14" s="181">
        <v>0.024907407407407378</v>
      </c>
      <c r="AH14" s="182">
        <v>0.024907407407407378</v>
      </c>
      <c r="AI14" s="183">
        <v>0</v>
      </c>
      <c r="AJ14" s="184">
        <v>0</v>
      </c>
      <c r="AK14" s="185">
        <v>9</v>
      </c>
      <c r="AL14" s="186">
        <v>106</v>
      </c>
      <c r="AM14" s="187">
        <v>0.008622685185185053</v>
      </c>
      <c r="AN14" s="188">
        <v>1.5294953802416373</v>
      </c>
      <c r="AO14" s="78"/>
      <c r="AP14" s="189">
        <v>106</v>
      </c>
      <c r="AQ14" s="190"/>
      <c r="AR14" s="70"/>
      <c r="AS14" s="47"/>
      <c r="AT14" s="75"/>
    </row>
    <row r="15" spans="1:46" ht="25.5">
      <c r="A15" s="168">
        <v>10</v>
      </c>
      <c r="B15" s="169"/>
      <c r="C15" s="78"/>
      <c r="D15" s="73" t="s">
        <v>18</v>
      </c>
      <c r="E15" s="171" t="s">
        <v>229</v>
      </c>
      <c r="F15" s="172" t="s">
        <v>230</v>
      </c>
      <c r="G15" s="173">
        <v>403</v>
      </c>
      <c r="H15" s="174" t="s">
        <v>67</v>
      </c>
      <c r="I15" s="72"/>
      <c r="J15" s="175" t="s">
        <v>68</v>
      </c>
      <c r="K15" s="176">
        <v>12</v>
      </c>
      <c r="L15" s="177">
        <v>0.5868055555555556</v>
      </c>
      <c r="M15" s="71"/>
      <c r="N15" s="73"/>
      <c r="O15" s="77"/>
      <c r="P15" s="73"/>
      <c r="Q15" s="77"/>
      <c r="R15" s="73"/>
      <c r="S15" s="77"/>
      <c r="T15" s="73"/>
      <c r="U15" s="77"/>
      <c r="V15" s="73"/>
      <c r="W15" s="77"/>
      <c r="X15" s="73"/>
      <c r="Y15" s="77"/>
      <c r="Z15" s="73"/>
      <c r="AA15" s="77"/>
      <c r="AB15" s="73"/>
      <c r="AC15" s="179">
        <v>0.6119444444444445</v>
      </c>
      <c r="AD15" s="180">
        <v>0</v>
      </c>
      <c r="AE15" s="60">
        <v>0.025138888888888933</v>
      </c>
      <c r="AF15" s="177"/>
      <c r="AG15" s="181">
        <v>0.025138888888888933</v>
      </c>
      <c r="AH15" s="182">
        <v>0.025138888888888933</v>
      </c>
      <c r="AI15" s="183">
        <v>0</v>
      </c>
      <c r="AJ15" s="184">
        <v>0</v>
      </c>
      <c r="AK15" s="185">
        <v>10</v>
      </c>
      <c r="AL15" s="186">
        <v>100</v>
      </c>
      <c r="AM15" s="187">
        <v>0.008854166666666607</v>
      </c>
      <c r="AN15" s="188">
        <v>1.5437100213219546</v>
      </c>
      <c r="AO15" s="78"/>
      <c r="AP15" s="189">
        <v>100</v>
      </c>
      <c r="AQ15" s="190"/>
      <c r="AR15" s="70"/>
      <c r="AS15" s="47"/>
      <c r="AT15" s="75"/>
    </row>
    <row r="16" spans="6:43" ht="12.75" outlineLevel="1">
      <c r="F16" s="49"/>
      <c r="J16" s="47" t="s">
        <v>48</v>
      </c>
      <c r="K16" s="82">
        <f>SUM(K6:K11)</f>
        <v>210</v>
      </c>
      <c r="AQ16" s="49"/>
    </row>
    <row r="17" spans="1:45" s="197" customFormat="1" ht="15" outlineLevel="1">
      <c r="A17" s="197" t="s">
        <v>54</v>
      </c>
      <c r="B17" s="198"/>
      <c r="C17" s="199"/>
      <c r="D17" s="198"/>
      <c r="E17" s="198"/>
      <c r="F17" s="200"/>
      <c r="G17" s="200"/>
      <c r="H17" s="200"/>
      <c r="I17" s="201"/>
      <c r="J17" s="202"/>
      <c r="K17" s="203"/>
      <c r="L17" s="93"/>
      <c r="M17" s="203"/>
      <c r="N17" s="93"/>
      <c r="O17" s="203"/>
      <c r="P17" s="93"/>
      <c r="Q17" s="203"/>
      <c r="R17" s="204"/>
      <c r="S17" s="205"/>
      <c r="T17" s="204"/>
      <c r="U17" s="205"/>
      <c r="V17" s="204"/>
      <c r="W17" s="205"/>
      <c r="X17" s="204"/>
      <c r="Y17" s="205"/>
      <c r="Z17" s="204"/>
      <c r="AA17" s="205"/>
      <c r="AB17" s="203"/>
      <c r="AC17" s="93"/>
      <c r="AD17" s="206"/>
      <c r="AE17" s="206"/>
      <c r="AF17" s="207"/>
      <c r="AG17" s="206"/>
      <c r="AH17" s="94"/>
      <c r="AI17" s="92"/>
      <c r="AJ17" s="206"/>
      <c r="AK17" s="204"/>
      <c r="AL17" s="208"/>
      <c r="AN17" s="207"/>
      <c r="AO17" s="207"/>
      <c r="AP17" s="209"/>
      <c r="AR17" s="210"/>
      <c r="AS17" s="210"/>
    </row>
    <row r="18" spans="1:45" s="86" customFormat="1" ht="27" customHeight="1">
      <c r="A18" s="86" t="s">
        <v>273</v>
      </c>
      <c r="D18" s="2"/>
      <c r="E18" s="2"/>
      <c r="F18" s="100"/>
      <c r="K18" s="100"/>
      <c r="L18" s="102"/>
      <c r="M18" s="103"/>
      <c r="N18" s="9"/>
      <c r="O18" s="9"/>
      <c r="Q18" s="103"/>
      <c r="R18" s="9"/>
      <c r="S18" s="9"/>
      <c r="U18" s="103"/>
      <c r="W18" s="103"/>
      <c r="Y18" s="103"/>
      <c r="AA18" s="103"/>
      <c r="AC18" s="104"/>
      <c r="AK18" s="98"/>
      <c r="AL18" s="98"/>
      <c r="AM18" s="211"/>
      <c r="AO18" s="99"/>
      <c r="AP18" s="196"/>
      <c r="AQ18" s="130"/>
      <c r="AR18" s="49"/>
      <c r="AS18" s="99"/>
    </row>
    <row r="19" spans="10:34" ht="12.75">
      <c r="J19" s="49"/>
      <c r="K19" s="106"/>
      <c r="L19" s="212"/>
      <c r="M19" s="49"/>
      <c r="N19" s="438"/>
      <c r="O19" s="438"/>
      <c r="P19" s="438"/>
      <c r="AH19" s="49"/>
    </row>
  </sheetData>
  <sheetProtection/>
  <mergeCells count="6">
    <mergeCell ref="N19:P19"/>
    <mergeCell ref="A1:AR1"/>
    <mergeCell ref="A3:AR3"/>
    <mergeCell ref="L4:AO4"/>
    <mergeCell ref="AP4:AQ4"/>
    <mergeCell ref="AR4:AR5"/>
  </mergeCells>
  <printOptions/>
  <pageMargins left="0.36" right="0.32" top="0.3937007874015748" bottom="0.3" header="0.5118110236220472" footer="0.31"/>
  <pageSetup fitToHeight="1" fitToWidth="1" horizontalDpi="600" verticalDpi="600" orientation="landscape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indexed="13"/>
    <pageSetUpPr fitToPage="1"/>
  </sheetPr>
  <dimension ref="A1:AU18"/>
  <sheetViews>
    <sheetView view="pageBreakPreview" zoomScale="75" zoomScaleNormal="70" zoomScaleSheetLayoutView="75" zoomScalePageLayoutView="0" workbookViewId="0" topLeftCell="A1">
      <selection activeCell="A17" sqref="A17"/>
    </sheetView>
  </sheetViews>
  <sheetFormatPr defaultColWidth="9.140625" defaultRowHeight="12.75" outlineLevelRow="1" outlineLevelCol="2"/>
  <cols>
    <col min="1" max="1" width="4.28125" style="49" customWidth="1"/>
    <col min="2" max="2" width="4.28125" style="49" hidden="1" customWidth="1" outlineLevel="1"/>
    <col min="3" max="3" width="4.7109375" style="49" hidden="1" customWidth="1" outlineLevel="1"/>
    <col min="4" max="4" width="3.7109375" style="2" hidden="1" customWidth="1"/>
    <col min="5" max="5" width="11.8515625" style="2" hidden="1" customWidth="1"/>
    <col min="6" max="6" width="27.7109375" style="6" customWidth="1"/>
    <col min="7" max="7" width="5.00390625" style="49" hidden="1" customWidth="1"/>
    <col min="8" max="8" width="29.7109375" style="49" customWidth="1"/>
    <col min="9" max="9" width="5.421875" style="49" hidden="1" customWidth="1" outlineLevel="1"/>
    <col min="10" max="10" width="18.00390625" style="106" hidden="1" customWidth="1" collapsed="1"/>
    <col min="11" max="11" width="7.00390625" style="6" customWidth="1" outlineLevel="1"/>
    <col min="12" max="12" width="9.7109375" style="49" customWidth="1" outlineLevel="1"/>
    <col min="13" max="13" width="6.7109375" style="83" customWidth="1" outlineLevel="1"/>
    <col min="14" max="14" width="5.140625" style="49" customWidth="1"/>
    <col min="15" max="15" width="6.7109375" style="83" customWidth="1" outlineLevel="1"/>
    <col min="16" max="16" width="7.8515625" style="49" customWidth="1"/>
    <col min="17" max="17" width="6.7109375" style="83" customWidth="1" outlineLevel="1"/>
    <col min="18" max="18" width="5.140625" style="49" customWidth="1"/>
    <col min="19" max="19" width="6.7109375" style="83" hidden="1" customWidth="1" outlineLevel="1"/>
    <col min="20" max="20" width="7.140625" style="49" customWidth="1" collapsed="1"/>
    <col min="21" max="21" width="6.7109375" style="83" hidden="1" customWidth="1" outlineLevel="1"/>
    <col min="22" max="22" width="5.140625" style="49" customWidth="1" collapsed="1"/>
    <col min="23" max="23" width="6.7109375" style="83" hidden="1" customWidth="1" outlineLevel="1"/>
    <col min="24" max="24" width="5.8515625" style="49" customWidth="1" collapsed="1"/>
    <col min="25" max="25" width="6.7109375" style="83" hidden="1" customWidth="1" outlineLevel="1"/>
    <col min="26" max="26" width="5.140625" style="49" hidden="1" customWidth="1" collapsed="1"/>
    <col min="27" max="27" width="6.7109375" style="83" hidden="1" customWidth="1" outlineLevel="1"/>
    <col min="28" max="28" width="5.140625" style="49" hidden="1" customWidth="1" collapsed="1"/>
    <col min="29" max="29" width="9.28125" style="49" bestFit="1" customWidth="1"/>
    <col min="30" max="30" width="8.28125" style="49" customWidth="1" outlineLevel="1"/>
    <col min="31" max="31" width="8.57421875" style="49" customWidth="1"/>
    <col min="32" max="32" width="9.140625" style="49" customWidth="1" outlineLevel="1"/>
    <col min="33" max="33" width="9.140625" style="49" customWidth="1"/>
    <col min="34" max="34" width="12.7109375" style="12" customWidth="1"/>
    <col min="35" max="35" width="3.00390625" style="49" hidden="1" customWidth="1"/>
    <col min="36" max="36" width="4.7109375" style="49" customWidth="1"/>
    <col min="37" max="37" width="4.7109375" style="13" customWidth="1" outlineLevel="1"/>
    <col min="38" max="38" width="6.7109375" style="13" customWidth="1" outlineLevel="1"/>
    <col min="39" max="39" width="9.57421875" style="195" hidden="1" customWidth="1" outlineLevel="1"/>
    <col min="40" max="40" width="10.00390625" style="12" customWidth="1" outlineLevel="1"/>
    <col min="41" max="41" width="6.8515625" style="49" customWidth="1" outlineLevel="1"/>
    <col min="42" max="42" width="6.7109375" style="196" hidden="1" customWidth="1" outlineLevel="2"/>
    <col min="43" max="43" width="6.421875" style="130" hidden="1" customWidth="1" outlineLevel="2"/>
    <col min="44" max="44" width="3.421875" style="49" customWidth="1" outlineLevel="1" collapsed="1"/>
    <col min="45" max="47" width="9.140625" style="49" customWidth="1" outlineLevel="2"/>
    <col min="48" max="48" width="9.140625" style="49" customWidth="1" outlineLevel="1"/>
    <col min="49" max="16384" width="9.140625" style="49" customWidth="1"/>
  </cols>
  <sheetData>
    <row r="1" spans="1:44" s="132" customFormat="1" ht="54" customHeight="1" thickBot="1">
      <c r="A1" s="439" t="s">
        <v>209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</row>
    <row r="2" spans="1:42" s="132" customFormat="1" ht="13.5" thickTop="1">
      <c r="A2" s="133" t="s">
        <v>55</v>
      </c>
      <c r="B2" s="133"/>
      <c r="C2" s="133"/>
      <c r="F2" s="134"/>
      <c r="H2" s="135"/>
      <c r="I2" s="135"/>
      <c r="J2" s="135"/>
      <c r="K2" s="136"/>
      <c r="M2" s="137"/>
      <c r="N2" s="136"/>
      <c r="O2" s="136"/>
      <c r="Q2" s="137"/>
      <c r="S2" s="137"/>
      <c r="U2" s="137"/>
      <c r="W2" s="137"/>
      <c r="X2" s="138"/>
      <c r="Y2" s="139"/>
      <c r="Z2" s="138"/>
      <c r="AA2" s="139"/>
      <c r="AB2" s="138"/>
      <c r="AC2" s="140"/>
      <c r="AD2" s="141"/>
      <c r="AE2" s="142"/>
      <c r="AF2" s="142"/>
      <c r="AG2" s="142"/>
      <c r="AH2" s="143"/>
      <c r="AJ2" s="144" t="s">
        <v>56</v>
      </c>
      <c r="AK2" s="145"/>
      <c r="AL2" s="146"/>
      <c r="AM2" s="147"/>
      <c r="AP2" s="135"/>
    </row>
    <row r="3" spans="1:46" s="2" customFormat="1" ht="60" customHeight="1" thickBot="1">
      <c r="A3" s="406" t="s">
        <v>183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20"/>
      <c r="AT3" s="20"/>
    </row>
    <row r="4" spans="1:47" s="2" customFormat="1" ht="18.75" thickBot="1">
      <c r="A4" s="21"/>
      <c r="B4" s="22"/>
      <c r="C4" s="23"/>
      <c r="D4" s="148"/>
      <c r="E4" s="148"/>
      <c r="F4" s="25"/>
      <c r="G4" s="149"/>
      <c r="H4" s="24"/>
      <c r="I4" s="24"/>
      <c r="J4" s="150"/>
      <c r="K4" s="151"/>
      <c r="L4" s="415" t="s">
        <v>57</v>
      </c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7"/>
      <c r="AP4" s="415" t="s">
        <v>50</v>
      </c>
      <c r="AQ4" s="416"/>
      <c r="AR4" s="407" t="s">
        <v>17</v>
      </c>
      <c r="AS4" s="20"/>
      <c r="AT4" s="20" t="s">
        <v>18</v>
      </c>
      <c r="AU4" s="20" t="s">
        <v>58</v>
      </c>
    </row>
    <row r="5" spans="1:47" ht="120" customHeight="1" thickBot="1">
      <c r="A5" s="152" t="s">
        <v>2</v>
      </c>
      <c r="B5" s="26" t="s">
        <v>3</v>
      </c>
      <c r="C5" s="27" t="s">
        <v>4</v>
      </c>
      <c r="D5" s="153" t="s">
        <v>59</v>
      </c>
      <c r="E5" s="154" t="s">
        <v>60</v>
      </c>
      <c r="F5" s="29" t="s">
        <v>61</v>
      </c>
      <c r="G5" s="155" t="s">
        <v>12</v>
      </c>
      <c r="H5" s="28" t="s">
        <v>13</v>
      </c>
      <c r="I5" s="28" t="s">
        <v>20</v>
      </c>
      <c r="J5" s="156" t="s">
        <v>14</v>
      </c>
      <c r="K5" s="157" t="s">
        <v>9</v>
      </c>
      <c r="L5" s="158" t="s">
        <v>21</v>
      </c>
      <c r="M5" s="159" t="s">
        <v>22</v>
      </c>
      <c r="N5" s="33" t="s">
        <v>184</v>
      </c>
      <c r="O5" s="159" t="s">
        <v>22</v>
      </c>
      <c r="P5" s="33" t="s">
        <v>70</v>
      </c>
      <c r="Q5" s="159" t="s">
        <v>22</v>
      </c>
      <c r="R5" s="33" t="s">
        <v>185</v>
      </c>
      <c r="S5" s="159" t="s">
        <v>22</v>
      </c>
      <c r="T5" s="33" t="s">
        <v>186</v>
      </c>
      <c r="U5" s="159" t="s">
        <v>22</v>
      </c>
      <c r="V5" s="33" t="s">
        <v>187</v>
      </c>
      <c r="W5" s="159" t="s">
        <v>22</v>
      </c>
      <c r="X5" s="33" t="s">
        <v>188</v>
      </c>
      <c r="Y5" s="159" t="s">
        <v>22</v>
      </c>
      <c r="Z5" s="33"/>
      <c r="AA5" s="159"/>
      <c r="AB5" s="33"/>
      <c r="AC5" s="46" t="s">
        <v>24</v>
      </c>
      <c r="AD5" s="36" t="s">
        <v>25</v>
      </c>
      <c r="AE5" s="45" t="s">
        <v>62</v>
      </c>
      <c r="AF5" s="160" t="s">
        <v>27</v>
      </c>
      <c r="AG5" s="161" t="s">
        <v>63</v>
      </c>
      <c r="AH5" s="162" t="s">
        <v>64</v>
      </c>
      <c r="AI5" s="163" t="s">
        <v>29</v>
      </c>
      <c r="AJ5" s="46" t="s">
        <v>30</v>
      </c>
      <c r="AK5" s="164" t="s">
        <v>32</v>
      </c>
      <c r="AL5" s="165" t="s">
        <v>189</v>
      </c>
      <c r="AM5" s="166" t="s">
        <v>31</v>
      </c>
      <c r="AN5" s="45" t="s">
        <v>34</v>
      </c>
      <c r="AO5" s="46" t="s">
        <v>35</v>
      </c>
      <c r="AP5" s="167" t="s">
        <v>66</v>
      </c>
      <c r="AQ5" s="120" t="s">
        <v>52</v>
      </c>
      <c r="AR5" s="408" t="s">
        <v>17</v>
      </c>
      <c r="AS5" s="47" t="s">
        <v>36</v>
      </c>
      <c r="AT5" s="48">
        <v>0.041666666666666664</v>
      </c>
      <c r="AU5" s="48">
        <v>0.041666666666666664</v>
      </c>
    </row>
    <row r="6" spans="1:46" ht="25.5">
      <c r="A6" s="168">
        <v>1</v>
      </c>
      <c r="B6" s="169"/>
      <c r="C6" s="78"/>
      <c r="D6" s="73" t="s">
        <v>58</v>
      </c>
      <c r="E6" s="171" t="s">
        <v>190</v>
      </c>
      <c r="F6" s="172" t="s">
        <v>191</v>
      </c>
      <c r="G6" s="173">
        <v>409</v>
      </c>
      <c r="H6" s="174" t="s">
        <v>82</v>
      </c>
      <c r="I6" s="72"/>
      <c r="J6" s="175" t="s">
        <v>42</v>
      </c>
      <c r="K6" s="176">
        <v>40</v>
      </c>
      <c r="L6" s="177">
        <v>0.65</v>
      </c>
      <c r="M6" s="71"/>
      <c r="N6" s="73"/>
      <c r="O6" s="77"/>
      <c r="P6" s="73"/>
      <c r="Q6" s="77"/>
      <c r="R6" s="73"/>
      <c r="S6" s="77"/>
      <c r="T6" s="73"/>
      <c r="U6" s="77"/>
      <c r="V6" s="73"/>
      <c r="W6" s="77"/>
      <c r="X6" s="73"/>
      <c r="Y6" s="77"/>
      <c r="Z6" s="73"/>
      <c r="AA6" s="77"/>
      <c r="AB6" s="73"/>
      <c r="AC6" s="179">
        <v>0.6671296296296297</v>
      </c>
      <c r="AD6" s="180">
        <f aca="true" t="shared" si="0" ref="AD6:AD14">SUM(M6,O6,Q6,S6,U6,W6,AA6,Y6)</f>
        <v>0</v>
      </c>
      <c r="AE6" s="60">
        <f aca="true" t="shared" si="1" ref="AE6:AE14">IF(AC6&lt;&gt;"",AC6-L6-AD6,"")</f>
        <v>0.017129629629629717</v>
      </c>
      <c r="AF6" s="177"/>
      <c r="AG6" s="181">
        <f aca="true" t="shared" si="2" ref="AG6:AG14">IF(AC6&lt;&gt;"",AC6-L6-AD6+AF6,"")</f>
        <v>0.017129629629629717</v>
      </c>
      <c r="AH6" s="182">
        <f aca="true" t="shared" si="3" ref="AH6:AH14">IF(AE6&lt;&gt;"",IF(AE6="сн с дист","сн с дист",IF(OR(AND(D6="м",AE6&gt;=$AT$5),AND(D6="см",AE6&gt;=$AU$5)),"прев. КВ",IF(AJ6&gt;0,"сн с этапов",AG6))),"не фин.")</f>
        <v>0.017129629629629717</v>
      </c>
      <c r="AI6" s="183">
        <f aca="true" t="shared" si="4" ref="AI6:AI14">IF(ISNUMBER(AH6),0,IF(AH6="прев. КВ",2,IF(AH6="сн с этапов",1,IF(AH6="не фин.",4,3))))</f>
        <v>0</v>
      </c>
      <c r="AJ6" s="184">
        <f aca="true" t="shared" si="5" ref="AJ6:AJ14">COUNTIF(N6:AB6,"сн")</f>
        <v>0</v>
      </c>
      <c r="AK6" s="185">
        <v>1</v>
      </c>
      <c r="AL6" s="186">
        <f>IF(ISNA(VLOOKUP(AK6,'[4]очки'!$A:$D,4,0)),0,IF(AI6&gt;1,0,VLOOKUP(AK6,'[4]очки'!$A:$D,4,0)))</f>
        <v>200</v>
      </c>
      <c r="AM6" s="187" t="e">
        <f>IF(AI6=0,AH6-#REF!,"")</f>
        <v>#REF!</v>
      </c>
      <c r="AN6" s="188">
        <f aca="true" t="shared" si="6" ref="AN6:AN14">IF(AI6=0,AH6/SMALL($AH$6:$AH$14,1),"")</f>
        <v>1</v>
      </c>
      <c r="AO6" s="78" t="s">
        <v>37</v>
      </c>
      <c r="AP6" s="189">
        <f aca="true" t="shared" si="7" ref="AP6:AP14">IF(COUNTIF(AI6:AI6,4)&gt;0,0,SUM(AL6:AL6))</f>
        <v>200</v>
      </c>
      <c r="AQ6" s="190"/>
      <c r="AR6" s="70"/>
      <c r="AS6" s="47"/>
      <c r="AT6" s="75"/>
    </row>
    <row r="7" spans="1:46" ht="25.5">
      <c r="A7" s="168">
        <v>2</v>
      </c>
      <c r="B7" s="169"/>
      <c r="C7" s="78"/>
      <c r="D7" s="73" t="s">
        <v>58</v>
      </c>
      <c r="E7" s="171" t="s">
        <v>192</v>
      </c>
      <c r="F7" s="172" t="s">
        <v>193</v>
      </c>
      <c r="G7" s="173">
        <v>406</v>
      </c>
      <c r="H7" s="174" t="s">
        <v>85</v>
      </c>
      <c r="I7" s="72"/>
      <c r="J7" s="175" t="s">
        <v>86</v>
      </c>
      <c r="K7" s="176">
        <v>40</v>
      </c>
      <c r="L7" s="177">
        <v>0.6208333333333333</v>
      </c>
      <c r="M7" s="71"/>
      <c r="N7" s="73"/>
      <c r="O7" s="77"/>
      <c r="P7" s="73"/>
      <c r="Q7" s="77"/>
      <c r="R7" s="73"/>
      <c r="S7" s="77"/>
      <c r="T7" s="73"/>
      <c r="U7" s="77"/>
      <c r="V7" s="193"/>
      <c r="W7" s="194"/>
      <c r="X7" s="73"/>
      <c r="Y7" s="77"/>
      <c r="Z7" s="73"/>
      <c r="AA7" s="77"/>
      <c r="AB7" s="73"/>
      <c r="AC7" s="179">
        <v>0.6382407407407408</v>
      </c>
      <c r="AD7" s="180">
        <f t="shared" si="0"/>
        <v>0</v>
      </c>
      <c r="AE7" s="60">
        <f t="shared" si="1"/>
        <v>0.017407407407407427</v>
      </c>
      <c r="AF7" s="177"/>
      <c r="AG7" s="181">
        <f t="shared" si="2"/>
        <v>0.017407407407407427</v>
      </c>
      <c r="AH7" s="182">
        <f t="shared" si="3"/>
        <v>0.017407407407407427</v>
      </c>
      <c r="AI7" s="183">
        <f t="shared" si="4"/>
        <v>0</v>
      </c>
      <c r="AJ7" s="184">
        <f t="shared" si="5"/>
        <v>0</v>
      </c>
      <c r="AK7" s="185">
        <v>2</v>
      </c>
      <c r="AL7" s="186">
        <f>IF(ISNA(VLOOKUP(AK7,'[4]очки'!$A:$D,4,0)),0,IF(AI7&gt;1,0,VLOOKUP(AK7,'[4]очки'!$A:$D,4,0)))</f>
        <v>180</v>
      </c>
      <c r="AM7" s="187" t="e">
        <f>IF(AI7=0,AH7-#REF!,"")</f>
        <v>#REF!</v>
      </c>
      <c r="AN7" s="188">
        <f t="shared" si="6"/>
        <v>1.0162162162162123</v>
      </c>
      <c r="AO7" s="78" t="s">
        <v>37</v>
      </c>
      <c r="AP7" s="189">
        <f t="shared" si="7"/>
        <v>180</v>
      </c>
      <c r="AQ7" s="190"/>
      <c r="AR7" s="70"/>
      <c r="AS7" s="47"/>
      <c r="AT7" s="75"/>
    </row>
    <row r="8" spans="1:46" ht="29.25" customHeight="1">
      <c r="A8" s="168">
        <v>3</v>
      </c>
      <c r="B8" s="169"/>
      <c r="C8" s="78"/>
      <c r="D8" s="170" t="s">
        <v>58</v>
      </c>
      <c r="E8" s="171" t="s">
        <v>194</v>
      </c>
      <c r="F8" s="172" t="s">
        <v>195</v>
      </c>
      <c r="G8" s="173">
        <v>404</v>
      </c>
      <c r="H8" s="174" t="s">
        <v>90</v>
      </c>
      <c r="I8" s="72"/>
      <c r="J8" s="175" t="s">
        <v>40</v>
      </c>
      <c r="K8" s="176">
        <v>80</v>
      </c>
      <c r="L8" s="177">
        <v>0.6256944444444444</v>
      </c>
      <c r="M8" s="71"/>
      <c r="N8" s="73"/>
      <c r="O8" s="77"/>
      <c r="P8" s="73"/>
      <c r="Q8" s="77"/>
      <c r="R8" s="73"/>
      <c r="S8" s="77"/>
      <c r="T8" s="73"/>
      <c r="U8" s="77"/>
      <c r="V8" s="73"/>
      <c r="W8" s="77"/>
      <c r="X8" s="73"/>
      <c r="Y8" s="77"/>
      <c r="Z8" s="73"/>
      <c r="AA8" s="77"/>
      <c r="AB8" s="73"/>
      <c r="AC8" s="179">
        <v>0.6441898148148147</v>
      </c>
      <c r="AD8" s="180">
        <f t="shared" si="0"/>
        <v>0</v>
      </c>
      <c r="AE8" s="60">
        <f t="shared" si="1"/>
        <v>0.0184953703703703</v>
      </c>
      <c r="AF8" s="177"/>
      <c r="AG8" s="181">
        <f t="shared" si="2"/>
        <v>0.0184953703703703</v>
      </c>
      <c r="AH8" s="182">
        <f t="shared" si="3"/>
        <v>0.0184953703703703</v>
      </c>
      <c r="AI8" s="183">
        <f t="shared" si="4"/>
        <v>0</v>
      </c>
      <c r="AJ8" s="184">
        <f t="shared" si="5"/>
        <v>0</v>
      </c>
      <c r="AK8" s="185">
        <v>3</v>
      </c>
      <c r="AL8" s="186">
        <f>IF(ISNA(VLOOKUP(AK8,'[4]очки'!$A:$D,4,0)),0,IF(AI8&gt;1,0,VLOOKUP(AK8,'[4]очки'!$A:$D,4,0)))</f>
        <v>165</v>
      </c>
      <c r="AM8" s="187" t="e">
        <f>IF(AI8=0,AH8-#REF!,"")</f>
        <v>#REF!</v>
      </c>
      <c r="AN8" s="188">
        <f t="shared" si="6"/>
        <v>1.0797297297297201</v>
      </c>
      <c r="AO8" s="78" t="s">
        <v>37</v>
      </c>
      <c r="AP8" s="189">
        <f t="shared" si="7"/>
        <v>165</v>
      </c>
      <c r="AQ8" s="190"/>
      <c r="AR8" s="70"/>
      <c r="AS8" s="47"/>
      <c r="AT8" s="75"/>
    </row>
    <row r="9" spans="1:46" ht="25.5">
      <c r="A9" s="168">
        <v>4</v>
      </c>
      <c r="B9" s="169"/>
      <c r="C9" s="78"/>
      <c r="D9" s="73" t="s">
        <v>58</v>
      </c>
      <c r="E9" s="171" t="s">
        <v>196</v>
      </c>
      <c r="F9" s="172" t="s">
        <v>197</v>
      </c>
      <c r="G9" s="173">
        <v>407</v>
      </c>
      <c r="H9" s="174" t="s">
        <v>77</v>
      </c>
      <c r="I9" s="72"/>
      <c r="J9" s="175" t="s">
        <v>78</v>
      </c>
      <c r="K9" s="176">
        <v>80</v>
      </c>
      <c r="L9" s="177">
        <v>0.6402777777777778</v>
      </c>
      <c r="M9" s="71"/>
      <c r="N9" s="73"/>
      <c r="O9" s="77"/>
      <c r="P9" s="73"/>
      <c r="Q9" s="77"/>
      <c r="R9" s="73"/>
      <c r="S9" s="77"/>
      <c r="T9" s="178"/>
      <c r="U9" s="77"/>
      <c r="V9" s="73"/>
      <c r="W9" s="77"/>
      <c r="X9" s="73"/>
      <c r="Y9" s="77"/>
      <c r="Z9" s="178"/>
      <c r="AA9" s="77"/>
      <c r="AB9" s="178"/>
      <c r="AC9" s="179">
        <v>0.6606944444444445</v>
      </c>
      <c r="AD9" s="180">
        <f t="shared" si="0"/>
        <v>0</v>
      </c>
      <c r="AE9" s="60">
        <f t="shared" si="1"/>
        <v>0.02041666666666664</v>
      </c>
      <c r="AF9" s="177"/>
      <c r="AG9" s="181">
        <f t="shared" si="2"/>
        <v>0.02041666666666664</v>
      </c>
      <c r="AH9" s="182">
        <f t="shared" si="3"/>
        <v>0.02041666666666664</v>
      </c>
      <c r="AI9" s="183">
        <f t="shared" si="4"/>
        <v>0</v>
      </c>
      <c r="AJ9" s="184">
        <f t="shared" si="5"/>
        <v>0</v>
      </c>
      <c r="AK9" s="185">
        <v>4</v>
      </c>
      <c r="AL9" s="186">
        <f>IF(ISNA(VLOOKUP(AK9,'[4]очки'!$A:$D,4,0)),0,IF(AI9&gt;1,0,VLOOKUP(AK9,'[4]очки'!$A:$D,4,0)))</f>
        <v>150</v>
      </c>
      <c r="AM9" s="187" t="e">
        <f>IF(AI9=0,AH9-#REF!,"")</f>
        <v>#REF!</v>
      </c>
      <c r="AN9" s="188">
        <f t="shared" si="6"/>
        <v>1.1918918918918842</v>
      </c>
      <c r="AO9" s="78" t="s">
        <v>37</v>
      </c>
      <c r="AP9" s="189">
        <f t="shared" si="7"/>
        <v>150</v>
      </c>
      <c r="AQ9" s="190"/>
      <c r="AR9" s="70"/>
      <c r="AS9" s="47"/>
      <c r="AT9" s="75"/>
    </row>
    <row r="10" spans="1:46" ht="25.5">
      <c r="A10" s="168">
        <v>5</v>
      </c>
      <c r="B10" s="169"/>
      <c r="C10" s="78"/>
      <c r="D10" s="73" t="s">
        <v>58</v>
      </c>
      <c r="E10" s="171" t="s">
        <v>198</v>
      </c>
      <c r="F10" s="172" t="s">
        <v>199</v>
      </c>
      <c r="G10" s="173">
        <v>412</v>
      </c>
      <c r="H10" s="174" t="s">
        <v>107</v>
      </c>
      <c r="I10" s="72"/>
      <c r="J10" s="175" t="s">
        <v>40</v>
      </c>
      <c r="K10" s="176">
        <v>40</v>
      </c>
      <c r="L10" s="177">
        <v>0.611111111111111</v>
      </c>
      <c r="M10" s="71"/>
      <c r="N10" s="73"/>
      <c r="O10" s="77"/>
      <c r="P10" s="73"/>
      <c r="Q10" s="77"/>
      <c r="R10" s="73"/>
      <c r="S10" s="77"/>
      <c r="T10" s="73"/>
      <c r="U10" s="77"/>
      <c r="V10" s="73"/>
      <c r="W10" s="77"/>
      <c r="X10" s="73"/>
      <c r="Y10" s="77"/>
      <c r="Z10" s="73"/>
      <c r="AA10" s="77"/>
      <c r="AB10" s="73"/>
      <c r="AC10" s="179">
        <v>0.632662037037037</v>
      </c>
      <c r="AD10" s="180">
        <f t="shared" si="0"/>
        <v>0</v>
      </c>
      <c r="AE10" s="60">
        <f t="shared" si="1"/>
        <v>0.021550925925926</v>
      </c>
      <c r="AF10" s="177"/>
      <c r="AG10" s="181">
        <f t="shared" si="2"/>
        <v>0.021550925925926</v>
      </c>
      <c r="AH10" s="182">
        <f t="shared" si="3"/>
        <v>0.021550925925926</v>
      </c>
      <c r="AI10" s="183">
        <f t="shared" si="4"/>
        <v>0</v>
      </c>
      <c r="AJ10" s="184">
        <f t="shared" si="5"/>
        <v>0</v>
      </c>
      <c r="AK10" s="185">
        <v>5</v>
      </c>
      <c r="AL10" s="186">
        <f>IF(ISNA(VLOOKUP(AK10,'[4]очки'!$A:$D,4,0)),0,IF(AI10&gt;1,0,VLOOKUP(AK10,'[4]очки'!$A:$D,4,0)))</f>
        <v>140</v>
      </c>
      <c r="AM10" s="187" t="e">
        <f>IF(AI10=0,AH10-#REF!,"")</f>
        <v>#REF!</v>
      </c>
      <c r="AN10" s="188">
        <f t="shared" si="6"/>
        <v>1.258108108108106</v>
      </c>
      <c r="AO10" s="78" t="s">
        <v>109</v>
      </c>
      <c r="AP10" s="189">
        <f t="shared" si="7"/>
        <v>140</v>
      </c>
      <c r="AQ10" s="190"/>
      <c r="AR10" s="70"/>
      <c r="AS10" s="47"/>
      <c r="AT10" s="75"/>
    </row>
    <row r="11" spans="1:46" ht="25.5">
      <c r="A11" s="168">
        <v>6</v>
      </c>
      <c r="B11" s="169"/>
      <c r="C11" s="78"/>
      <c r="D11" s="73" t="s">
        <v>58</v>
      </c>
      <c r="E11" s="171" t="s">
        <v>200</v>
      </c>
      <c r="F11" s="172" t="s">
        <v>201</v>
      </c>
      <c r="G11" s="173">
        <v>413</v>
      </c>
      <c r="H11" s="174" t="s">
        <v>98</v>
      </c>
      <c r="I11" s="72"/>
      <c r="J11" s="175" t="s">
        <v>86</v>
      </c>
      <c r="K11" s="176">
        <v>40</v>
      </c>
      <c r="L11" s="177">
        <v>0.6159722222222223</v>
      </c>
      <c r="M11" s="71"/>
      <c r="N11" s="73"/>
      <c r="O11" s="77"/>
      <c r="P11" s="73"/>
      <c r="Q11" s="77"/>
      <c r="R11" s="73"/>
      <c r="S11" s="77"/>
      <c r="T11" s="73"/>
      <c r="U11" s="77"/>
      <c r="V11" s="73"/>
      <c r="W11" s="77"/>
      <c r="X11" s="73"/>
      <c r="Y11" s="77"/>
      <c r="Z11" s="73"/>
      <c r="AA11" s="77"/>
      <c r="AB11" s="73"/>
      <c r="AC11" s="179">
        <v>0.6384027777777778</v>
      </c>
      <c r="AD11" s="180">
        <f t="shared" si="0"/>
        <v>0</v>
      </c>
      <c r="AE11" s="60">
        <f t="shared" si="1"/>
        <v>0.02243055555555551</v>
      </c>
      <c r="AF11" s="177"/>
      <c r="AG11" s="181">
        <f t="shared" si="2"/>
        <v>0.02243055555555551</v>
      </c>
      <c r="AH11" s="182">
        <f t="shared" si="3"/>
        <v>0.02243055555555551</v>
      </c>
      <c r="AI11" s="183">
        <f t="shared" si="4"/>
        <v>0</v>
      </c>
      <c r="AJ11" s="184">
        <f t="shared" si="5"/>
        <v>0</v>
      </c>
      <c r="AK11" s="185">
        <v>6</v>
      </c>
      <c r="AL11" s="186">
        <f>IF(ISNA(VLOOKUP(AK11,'[4]очки'!$A:$D,4,0)),0,IF(AI11&gt;1,0,VLOOKUP(AK11,'[4]очки'!$A:$D,4,0)))</f>
        <v>130</v>
      </c>
      <c r="AM11" s="187" t="e">
        <f>IF(AI11=0,AH11-#REF!,"")</f>
        <v>#REF!</v>
      </c>
      <c r="AN11" s="188">
        <f t="shared" si="6"/>
        <v>1.3094594594594502</v>
      </c>
      <c r="AO11" s="78" t="s">
        <v>109</v>
      </c>
      <c r="AP11" s="189">
        <f t="shared" si="7"/>
        <v>130</v>
      </c>
      <c r="AQ11" s="190"/>
      <c r="AR11" s="70"/>
      <c r="AS11" s="47"/>
      <c r="AT11" s="75"/>
    </row>
    <row r="12" spans="1:46" ht="25.5">
      <c r="A12" s="168">
        <v>7</v>
      </c>
      <c r="B12" s="169"/>
      <c r="C12" s="78"/>
      <c r="D12" s="170" t="s">
        <v>58</v>
      </c>
      <c r="E12" s="171" t="s">
        <v>202</v>
      </c>
      <c r="F12" s="172" t="s">
        <v>203</v>
      </c>
      <c r="G12" s="173">
        <v>401</v>
      </c>
      <c r="H12" s="174" t="s">
        <v>126</v>
      </c>
      <c r="I12" s="72"/>
      <c r="J12" s="175" t="s">
        <v>42</v>
      </c>
      <c r="K12" s="176">
        <v>12</v>
      </c>
      <c r="L12" s="177">
        <v>0.6354166666666666</v>
      </c>
      <c r="M12" s="71"/>
      <c r="N12" s="73"/>
      <c r="O12" s="77"/>
      <c r="P12" s="73"/>
      <c r="Q12" s="77"/>
      <c r="R12" s="73"/>
      <c r="S12" s="77"/>
      <c r="T12" s="73"/>
      <c r="U12" s="77"/>
      <c r="V12" s="73"/>
      <c r="W12" s="77"/>
      <c r="X12" s="73"/>
      <c r="Y12" s="77"/>
      <c r="Z12" s="73"/>
      <c r="AA12" s="77"/>
      <c r="AB12" s="73"/>
      <c r="AC12" s="179">
        <v>0.6642939814814816</v>
      </c>
      <c r="AD12" s="180">
        <f t="shared" si="0"/>
        <v>0</v>
      </c>
      <c r="AE12" s="60">
        <f t="shared" si="1"/>
        <v>0.028877314814814925</v>
      </c>
      <c r="AF12" s="177"/>
      <c r="AG12" s="181">
        <f t="shared" si="2"/>
        <v>0.028877314814814925</v>
      </c>
      <c r="AH12" s="182">
        <f t="shared" si="3"/>
        <v>0.028877314814814925</v>
      </c>
      <c r="AI12" s="183">
        <f t="shared" si="4"/>
        <v>0</v>
      </c>
      <c r="AJ12" s="184">
        <f t="shared" si="5"/>
        <v>0</v>
      </c>
      <c r="AK12" s="185">
        <v>7</v>
      </c>
      <c r="AL12" s="186">
        <f>IF(ISNA(VLOOKUP(AK12,'[4]очки'!$A:$D,4,0)),0,IF(AI12&gt;1,0,VLOOKUP(AK12,'[4]очки'!$A:$D,4,0)))</f>
        <v>120</v>
      </c>
      <c r="AM12" s="187" t="e">
        <f>IF(AI12=0,AH12-#REF!,"")</f>
        <v>#REF!</v>
      </c>
      <c r="AN12" s="188">
        <f t="shared" si="6"/>
        <v>1.6858108108108087</v>
      </c>
      <c r="AO12" s="238"/>
      <c r="AP12" s="239">
        <f t="shared" si="7"/>
        <v>120</v>
      </c>
      <c r="AQ12" s="192"/>
      <c r="AR12" s="70"/>
      <c r="AS12" s="47"/>
      <c r="AT12" s="75"/>
    </row>
    <row r="13" spans="1:46" ht="25.5">
      <c r="A13" s="168">
        <v>8</v>
      </c>
      <c r="B13" s="169"/>
      <c r="C13" s="78"/>
      <c r="D13" s="73" t="s">
        <v>58</v>
      </c>
      <c r="E13" s="171" t="s">
        <v>204</v>
      </c>
      <c r="F13" s="172" t="s">
        <v>205</v>
      </c>
      <c r="G13" s="173">
        <v>403</v>
      </c>
      <c r="H13" s="174" t="s">
        <v>67</v>
      </c>
      <c r="I13" s="72"/>
      <c r="J13" s="175" t="s">
        <v>68</v>
      </c>
      <c r="K13" s="176">
        <v>26</v>
      </c>
      <c r="L13" s="177">
        <v>0.6305555555555555</v>
      </c>
      <c r="M13" s="71"/>
      <c r="N13" s="73"/>
      <c r="O13" s="77"/>
      <c r="P13" s="73"/>
      <c r="Q13" s="77"/>
      <c r="R13" s="73"/>
      <c r="S13" s="77"/>
      <c r="T13" s="73"/>
      <c r="U13" s="77"/>
      <c r="V13" s="73"/>
      <c r="W13" s="77"/>
      <c r="X13" s="73"/>
      <c r="Y13" s="77"/>
      <c r="Z13" s="73"/>
      <c r="AA13" s="77"/>
      <c r="AB13" s="73"/>
      <c r="AC13" s="179">
        <v>0.6595138888888888</v>
      </c>
      <c r="AD13" s="180">
        <f t="shared" si="0"/>
        <v>0</v>
      </c>
      <c r="AE13" s="60">
        <f t="shared" si="1"/>
        <v>0.028958333333333308</v>
      </c>
      <c r="AF13" s="177">
        <v>0.00034722222222222224</v>
      </c>
      <c r="AG13" s="181">
        <f t="shared" si="2"/>
        <v>0.02930555555555553</v>
      </c>
      <c r="AH13" s="182">
        <f t="shared" si="3"/>
        <v>0.02930555555555553</v>
      </c>
      <c r="AI13" s="183">
        <f t="shared" si="4"/>
        <v>0</v>
      </c>
      <c r="AJ13" s="184">
        <f t="shared" si="5"/>
        <v>0</v>
      </c>
      <c r="AK13" s="185">
        <v>8</v>
      </c>
      <c r="AL13" s="186">
        <f>IF(ISNA(VLOOKUP(AK13,'[4]очки'!$A:$D,4,0)),0,IF(AI13&gt;1,0,VLOOKUP(AK13,'[4]очки'!$A:$D,4,0)))</f>
        <v>112</v>
      </c>
      <c r="AM13" s="187" t="e">
        <f>IF(AI13=0,AH13-#REF!,"")</f>
        <v>#REF!</v>
      </c>
      <c r="AN13" s="188">
        <f t="shared" si="6"/>
        <v>1.7108108108108007</v>
      </c>
      <c r="AO13" s="238"/>
      <c r="AP13" s="239">
        <f t="shared" si="7"/>
        <v>112</v>
      </c>
      <c r="AQ13" s="192"/>
      <c r="AR13" s="70"/>
      <c r="AS13" s="47"/>
      <c r="AT13" s="75"/>
    </row>
    <row r="14" spans="1:46" ht="25.5">
      <c r="A14" s="168">
        <v>9</v>
      </c>
      <c r="B14" s="169"/>
      <c r="C14" s="78"/>
      <c r="D14" s="73" t="s">
        <v>58</v>
      </c>
      <c r="E14" s="171" t="s">
        <v>206</v>
      </c>
      <c r="F14" s="172" t="s">
        <v>207</v>
      </c>
      <c r="G14" s="173">
        <v>410</v>
      </c>
      <c r="H14" s="174" t="s">
        <v>144</v>
      </c>
      <c r="I14" s="72"/>
      <c r="J14" s="175" t="s">
        <v>78</v>
      </c>
      <c r="K14" s="176">
        <v>80</v>
      </c>
      <c r="L14" s="177">
        <v>0.6451388888888888</v>
      </c>
      <c r="M14" s="71"/>
      <c r="N14" s="73" t="s">
        <v>44</v>
      </c>
      <c r="O14" s="77"/>
      <c r="P14" s="73"/>
      <c r="Q14" s="77"/>
      <c r="R14" s="73"/>
      <c r="S14" s="77"/>
      <c r="T14" s="73"/>
      <c r="U14" s="77"/>
      <c r="V14" s="73"/>
      <c r="W14" s="77"/>
      <c r="X14" s="73"/>
      <c r="Y14" s="77"/>
      <c r="Z14" s="73"/>
      <c r="AA14" s="77"/>
      <c r="AB14" s="73"/>
      <c r="AC14" s="179">
        <v>0.6777893518518519</v>
      </c>
      <c r="AD14" s="180">
        <f t="shared" si="0"/>
        <v>0</v>
      </c>
      <c r="AE14" s="60">
        <f t="shared" si="1"/>
        <v>0.032650462962963034</v>
      </c>
      <c r="AF14" s="177"/>
      <c r="AG14" s="181">
        <f t="shared" si="2"/>
        <v>0.032650462962963034</v>
      </c>
      <c r="AH14" s="182" t="str">
        <f t="shared" si="3"/>
        <v>сн с этапов</v>
      </c>
      <c r="AI14" s="183">
        <f t="shared" si="4"/>
        <v>1</v>
      </c>
      <c r="AJ14" s="184">
        <f t="shared" si="5"/>
        <v>1</v>
      </c>
      <c r="AK14" s="185">
        <v>9</v>
      </c>
      <c r="AL14" s="186">
        <f>IF(ISNA(VLOOKUP(AK14,'[4]очки'!$A:$D,4,0)),0,IF(AI14&gt;1,0,VLOOKUP(AK14,'[4]очки'!$A:$D,4,0)))</f>
        <v>106</v>
      </c>
      <c r="AM14" s="187">
        <f>IF(AI14=0,AH14-#REF!,"")</f>
      </c>
      <c r="AN14" s="188">
        <f t="shared" si="6"/>
      </c>
      <c r="AO14" s="238"/>
      <c r="AP14" s="239">
        <f t="shared" si="7"/>
        <v>106</v>
      </c>
      <c r="AQ14" s="240"/>
      <c r="AR14" s="70"/>
      <c r="AS14" s="47"/>
      <c r="AT14" s="75"/>
    </row>
    <row r="15" spans="6:43" ht="12.75" outlineLevel="1">
      <c r="F15" s="49"/>
      <c r="H15" s="47" t="s">
        <v>208</v>
      </c>
      <c r="J15" s="47" t="s">
        <v>48</v>
      </c>
      <c r="K15" s="82">
        <f>SUM(K6:K11)</f>
        <v>320</v>
      </c>
      <c r="AQ15" s="49"/>
    </row>
    <row r="16" spans="1:45" s="197" customFormat="1" ht="15" outlineLevel="1">
      <c r="A16" s="197" t="s">
        <v>54</v>
      </c>
      <c r="B16" s="198"/>
      <c r="C16" s="199"/>
      <c r="D16" s="198"/>
      <c r="E16" s="198"/>
      <c r="F16" s="200"/>
      <c r="G16" s="200"/>
      <c r="H16" s="200"/>
      <c r="I16" s="201"/>
      <c r="J16" s="202"/>
      <c r="K16" s="203"/>
      <c r="L16" s="93"/>
      <c r="M16" s="203"/>
      <c r="N16" s="93"/>
      <c r="O16" s="203"/>
      <c r="P16" s="93"/>
      <c r="Q16" s="203"/>
      <c r="R16" s="204"/>
      <c r="S16" s="205"/>
      <c r="T16" s="204"/>
      <c r="U16" s="205"/>
      <c r="V16" s="204"/>
      <c r="W16" s="205"/>
      <c r="X16" s="204"/>
      <c r="Y16" s="205"/>
      <c r="Z16" s="204"/>
      <c r="AA16" s="205"/>
      <c r="AB16" s="203"/>
      <c r="AC16" s="93"/>
      <c r="AD16" s="206"/>
      <c r="AE16" s="206"/>
      <c r="AF16" s="207"/>
      <c r="AG16" s="206"/>
      <c r="AH16" s="94"/>
      <c r="AI16" s="92"/>
      <c r="AJ16" s="206"/>
      <c r="AK16" s="204"/>
      <c r="AL16" s="208"/>
      <c r="AN16" s="207"/>
      <c r="AO16" s="207"/>
      <c r="AP16" s="209"/>
      <c r="AR16" s="210"/>
      <c r="AS16" s="210"/>
    </row>
    <row r="17" spans="1:45" s="86" customFormat="1" ht="27" customHeight="1">
      <c r="A17" s="86" t="s">
        <v>272</v>
      </c>
      <c r="D17" s="2"/>
      <c r="E17" s="2"/>
      <c r="F17" s="100"/>
      <c r="K17" s="100"/>
      <c r="L17" s="102"/>
      <c r="M17" s="103"/>
      <c r="N17" s="9"/>
      <c r="O17" s="9"/>
      <c r="Q17" s="103"/>
      <c r="R17" s="9"/>
      <c r="S17" s="9"/>
      <c r="U17" s="103"/>
      <c r="W17" s="103"/>
      <c r="Y17" s="103"/>
      <c r="AA17" s="103"/>
      <c r="AC17" s="104"/>
      <c r="AK17" s="98"/>
      <c r="AL17" s="98"/>
      <c r="AM17" s="211"/>
      <c r="AO17" s="99"/>
      <c r="AP17" s="196"/>
      <c r="AQ17" s="130"/>
      <c r="AR17" s="49"/>
      <c r="AS17" s="99"/>
    </row>
    <row r="18" spans="10:34" ht="12.75">
      <c r="J18" s="49"/>
      <c r="K18" s="106"/>
      <c r="L18" s="212"/>
      <c r="M18" s="49"/>
      <c r="N18" s="438"/>
      <c r="O18" s="438"/>
      <c r="P18" s="438"/>
      <c r="AH18" s="49"/>
    </row>
  </sheetData>
  <sheetProtection/>
  <mergeCells count="6">
    <mergeCell ref="N18:P18"/>
    <mergeCell ref="AR4:AR5"/>
    <mergeCell ref="A1:AR1"/>
    <mergeCell ref="A3:AR3"/>
    <mergeCell ref="L4:AO4"/>
    <mergeCell ref="AP4:AQ4"/>
  </mergeCells>
  <printOptions/>
  <pageMargins left="0.28" right="0.15748031496062992" top="0.3937007874015748" bottom="0.31496062992125984" header="0.4" footer="0.28"/>
  <pageSetup fitToHeight="1" fitToWidth="1" horizontalDpi="600" verticalDpi="600" orientation="landscape" paperSize="9" scale="6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">
    <tabColor indexed="13"/>
    <pageSetUpPr fitToPage="1"/>
  </sheetPr>
  <dimension ref="A1:AR29"/>
  <sheetViews>
    <sheetView view="pageBreakPreview" zoomScale="70" zoomScaleNormal="70" zoomScaleSheetLayoutView="70" zoomScalePageLayoutView="0" workbookViewId="0" topLeftCell="A1">
      <selection activeCell="AN7" sqref="AN7"/>
    </sheetView>
  </sheetViews>
  <sheetFormatPr defaultColWidth="9.140625" defaultRowHeight="12.75" outlineLevelRow="1" outlineLevelCol="2"/>
  <cols>
    <col min="1" max="1" width="4.28125" style="49" customWidth="1"/>
    <col min="2" max="2" width="4.28125" style="49" hidden="1" customWidth="1" outlineLevel="1"/>
    <col min="3" max="3" width="4.7109375" style="49" hidden="1" customWidth="1" outlineLevel="1"/>
    <col min="4" max="4" width="3.7109375" style="2" hidden="1" customWidth="1"/>
    <col min="5" max="5" width="11.8515625" style="2" hidden="1" customWidth="1"/>
    <col min="6" max="6" width="27.7109375" style="6" customWidth="1"/>
    <col min="7" max="7" width="5.00390625" style="49" customWidth="1"/>
    <col min="8" max="8" width="29.7109375" style="49" customWidth="1"/>
    <col min="9" max="9" width="5.421875" style="49" hidden="1" customWidth="1" outlineLevel="1"/>
    <col min="10" max="10" width="18.00390625" style="106" customWidth="1" collapsed="1"/>
    <col min="11" max="11" width="5.7109375" style="6" hidden="1" customWidth="1" outlineLevel="1"/>
    <col min="12" max="12" width="9.7109375" style="49" customWidth="1" outlineLevel="1"/>
    <col min="13" max="13" width="6.7109375" style="83" customWidth="1" outlineLevel="1"/>
    <col min="14" max="14" width="5.140625" style="49" customWidth="1"/>
    <col min="15" max="15" width="6.7109375" style="83" hidden="1" customWidth="1" outlineLevel="1"/>
    <col min="16" max="16" width="7.8515625" style="49" customWidth="1" collapsed="1"/>
    <col min="17" max="17" width="6.7109375" style="83" hidden="1" customWidth="1" outlineLevel="1"/>
    <col min="18" max="18" width="5.140625" style="49" customWidth="1" collapsed="1"/>
    <col min="19" max="19" width="6.7109375" style="83" hidden="1" customWidth="1" outlineLevel="1"/>
    <col min="20" max="20" width="7.140625" style="49" customWidth="1" collapsed="1"/>
    <col min="21" max="21" width="6.7109375" style="83" hidden="1" customWidth="1" outlineLevel="1"/>
    <col min="22" max="22" width="5.140625" style="49" customWidth="1" collapsed="1"/>
    <col min="23" max="23" width="6.7109375" style="83" hidden="1" customWidth="1" outlineLevel="1"/>
    <col min="24" max="24" width="5.8515625" style="49" customWidth="1" collapsed="1"/>
    <col min="25" max="25" width="6.7109375" style="83" hidden="1" customWidth="1" outlineLevel="1"/>
    <col min="26" max="26" width="5.140625" style="49" hidden="1" customWidth="1" collapsed="1"/>
    <col min="27" max="27" width="6.7109375" style="83" hidden="1" customWidth="1" outlineLevel="1"/>
    <col min="28" max="28" width="5.140625" style="49" hidden="1" customWidth="1" collapsed="1"/>
    <col min="29" max="29" width="9.28125" style="49" bestFit="1" customWidth="1"/>
    <col min="30" max="30" width="8.28125" style="49" customWidth="1" outlineLevel="1"/>
    <col min="31" max="31" width="8.57421875" style="49" customWidth="1"/>
    <col min="32" max="32" width="9.140625" style="49" customWidth="1" outlineLevel="1"/>
    <col min="33" max="33" width="9.140625" style="49" customWidth="1"/>
    <col min="34" max="34" width="12.7109375" style="12" customWidth="1"/>
    <col min="35" max="35" width="3.00390625" style="49" hidden="1" customWidth="1"/>
    <col min="36" max="36" width="4.7109375" style="49" customWidth="1"/>
    <col min="37" max="37" width="4.7109375" style="13" customWidth="1" outlineLevel="1"/>
    <col min="38" max="38" width="6.7109375" style="13" customWidth="1" outlineLevel="1"/>
    <col min="39" max="39" width="6.7109375" style="196" customWidth="1" outlineLevel="2"/>
    <col min="40" max="40" width="6.421875" style="130" customWidth="1" outlineLevel="2"/>
    <col min="41" max="41" width="3.421875" style="49" customWidth="1" outlineLevel="1"/>
    <col min="42" max="44" width="9.140625" style="49" customWidth="1" outlineLevel="2"/>
    <col min="45" max="45" width="9.140625" style="49" customWidth="1" outlineLevel="1"/>
    <col min="46" max="16384" width="9.140625" style="49" customWidth="1"/>
  </cols>
  <sheetData>
    <row r="1" spans="1:41" s="132" customFormat="1" ht="54" customHeight="1" thickBot="1">
      <c r="A1" s="439" t="s">
        <v>209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</row>
    <row r="2" spans="1:39" s="132" customFormat="1" ht="13.5" thickTop="1">
      <c r="A2" s="133" t="s">
        <v>55</v>
      </c>
      <c r="B2" s="133"/>
      <c r="C2" s="133"/>
      <c r="F2" s="134"/>
      <c r="H2" s="135"/>
      <c r="I2" s="135"/>
      <c r="J2" s="135"/>
      <c r="K2" s="136"/>
      <c r="M2" s="137"/>
      <c r="N2" s="136"/>
      <c r="O2" s="136"/>
      <c r="Q2" s="137"/>
      <c r="S2" s="137"/>
      <c r="U2" s="137"/>
      <c r="W2" s="137"/>
      <c r="X2" s="138"/>
      <c r="Y2" s="139"/>
      <c r="Z2" s="138"/>
      <c r="AA2" s="139"/>
      <c r="AB2" s="138"/>
      <c r="AC2" s="140"/>
      <c r="AD2" s="141"/>
      <c r="AE2" s="142"/>
      <c r="AF2" s="142"/>
      <c r="AG2" s="142"/>
      <c r="AH2" s="143"/>
      <c r="AJ2" s="144" t="s">
        <v>56</v>
      </c>
      <c r="AK2" s="145"/>
      <c r="AL2" s="146"/>
      <c r="AM2" s="135"/>
    </row>
    <row r="3" spans="1:43" s="2" customFormat="1" ht="60" customHeight="1" thickBot="1">
      <c r="A3" s="406" t="s">
        <v>231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20"/>
      <c r="AQ3" s="20"/>
    </row>
    <row r="4" spans="1:44" s="2" customFormat="1" ht="29.25" customHeight="1" thickBot="1">
      <c r="A4" s="21"/>
      <c r="B4" s="22"/>
      <c r="C4" s="23"/>
      <c r="D4" s="148"/>
      <c r="E4" s="148"/>
      <c r="F4" s="25"/>
      <c r="G4" s="149"/>
      <c r="H4" s="24"/>
      <c r="I4" s="24"/>
      <c r="J4" s="150"/>
      <c r="K4" s="151"/>
      <c r="L4" s="415" t="s">
        <v>57</v>
      </c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5" t="s">
        <v>50</v>
      </c>
      <c r="AN4" s="416"/>
      <c r="AO4" s="407" t="s">
        <v>17</v>
      </c>
      <c r="AP4" s="20"/>
      <c r="AQ4" s="20" t="s">
        <v>18</v>
      </c>
      <c r="AR4" s="20" t="s">
        <v>58</v>
      </c>
    </row>
    <row r="5" spans="1:44" ht="120" customHeight="1" thickBot="1">
      <c r="A5" s="152" t="s">
        <v>2</v>
      </c>
      <c r="B5" s="26" t="s">
        <v>3</v>
      </c>
      <c r="C5" s="27" t="s">
        <v>4</v>
      </c>
      <c r="D5" s="153" t="s">
        <v>59</v>
      </c>
      <c r="E5" s="154" t="s">
        <v>60</v>
      </c>
      <c r="F5" s="29" t="s">
        <v>61</v>
      </c>
      <c r="G5" s="155" t="s">
        <v>12</v>
      </c>
      <c r="H5" s="28" t="s">
        <v>13</v>
      </c>
      <c r="I5" s="28" t="s">
        <v>20</v>
      </c>
      <c r="J5" s="156" t="s">
        <v>14</v>
      </c>
      <c r="K5" s="157" t="s">
        <v>9</v>
      </c>
      <c r="L5" s="158" t="s">
        <v>21</v>
      </c>
      <c r="M5" s="159" t="s">
        <v>22</v>
      </c>
      <c r="N5" s="33" t="s">
        <v>184</v>
      </c>
      <c r="O5" s="159" t="s">
        <v>22</v>
      </c>
      <c r="P5" s="33" t="s">
        <v>70</v>
      </c>
      <c r="Q5" s="159" t="s">
        <v>22</v>
      </c>
      <c r="R5" s="33" t="s">
        <v>185</v>
      </c>
      <c r="S5" s="159" t="s">
        <v>22</v>
      </c>
      <c r="T5" s="33" t="s">
        <v>186</v>
      </c>
      <c r="U5" s="159" t="s">
        <v>22</v>
      </c>
      <c r="V5" s="33" t="s">
        <v>187</v>
      </c>
      <c r="W5" s="159" t="s">
        <v>22</v>
      </c>
      <c r="X5" s="33" t="s">
        <v>188</v>
      </c>
      <c r="Y5" s="159" t="s">
        <v>22</v>
      </c>
      <c r="Z5" s="33"/>
      <c r="AA5" s="159"/>
      <c r="AB5" s="33"/>
      <c r="AC5" s="46" t="s">
        <v>24</v>
      </c>
      <c r="AD5" s="36" t="s">
        <v>25</v>
      </c>
      <c r="AE5" s="45" t="s">
        <v>62</v>
      </c>
      <c r="AF5" s="160" t="s">
        <v>27</v>
      </c>
      <c r="AG5" s="161" t="s">
        <v>63</v>
      </c>
      <c r="AH5" s="162" t="s">
        <v>64</v>
      </c>
      <c r="AI5" s="163" t="s">
        <v>29</v>
      </c>
      <c r="AJ5" s="46" t="s">
        <v>30</v>
      </c>
      <c r="AK5" s="164" t="s">
        <v>32</v>
      </c>
      <c r="AL5" s="165" t="s">
        <v>65</v>
      </c>
      <c r="AM5" s="224" t="s">
        <v>66</v>
      </c>
      <c r="AN5" s="120" t="s">
        <v>52</v>
      </c>
      <c r="AO5" s="408" t="s">
        <v>17</v>
      </c>
      <c r="AP5" s="47" t="s">
        <v>36</v>
      </c>
      <c r="AQ5" s="48">
        <v>0.041666666666666664</v>
      </c>
      <c r="AR5" s="48">
        <v>0.041666666666666664</v>
      </c>
    </row>
    <row r="6" spans="1:41" ht="25.5">
      <c r="A6" s="225"/>
      <c r="B6" s="214"/>
      <c r="C6" s="122"/>
      <c r="D6" s="59" t="s">
        <v>18</v>
      </c>
      <c r="E6" s="215" t="s">
        <v>211</v>
      </c>
      <c r="F6" s="216" t="s">
        <v>212</v>
      </c>
      <c r="G6" s="225">
        <v>406</v>
      </c>
      <c r="H6" s="225" t="s">
        <v>85</v>
      </c>
      <c r="I6" s="225"/>
      <c r="J6" s="225" t="s">
        <v>86</v>
      </c>
      <c r="K6" s="220">
        <v>80</v>
      </c>
      <c r="L6" s="177">
        <v>0.5722222222222222</v>
      </c>
      <c r="M6" s="57"/>
      <c r="N6" s="59"/>
      <c r="O6" s="62"/>
      <c r="P6" s="59"/>
      <c r="Q6" s="62"/>
      <c r="R6" s="59"/>
      <c r="S6" s="62"/>
      <c r="T6" s="59"/>
      <c r="U6" s="62"/>
      <c r="V6" s="59"/>
      <c r="W6" s="62"/>
      <c r="X6" s="59"/>
      <c r="Y6" s="62"/>
      <c r="Z6" s="59"/>
      <c r="AA6" s="62"/>
      <c r="AB6" s="59"/>
      <c r="AC6" s="181">
        <v>0.5885069444444445</v>
      </c>
      <c r="AD6" s="180">
        <v>0</v>
      </c>
      <c r="AE6" s="60">
        <v>0.016284722222222325</v>
      </c>
      <c r="AF6" s="177"/>
      <c r="AG6" s="181">
        <v>0.016284722222222325</v>
      </c>
      <c r="AH6" s="182">
        <v>0.016284722222222325</v>
      </c>
      <c r="AI6" s="183">
        <v>0</v>
      </c>
      <c r="AJ6" s="184">
        <v>0</v>
      </c>
      <c r="AK6" s="185">
        <v>1</v>
      </c>
      <c r="AL6" s="221">
        <v>200</v>
      </c>
      <c r="AM6" s="225">
        <v>380</v>
      </c>
      <c r="AN6" s="225"/>
      <c r="AO6" s="50"/>
    </row>
    <row r="7" spans="1:43" ht="25.5">
      <c r="A7" s="226">
        <v>1</v>
      </c>
      <c r="B7" s="169"/>
      <c r="C7" s="78"/>
      <c r="D7" s="73" t="s">
        <v>58</v>
      </c>
      <c r="E7" s="171" t="s">
        <v>192</v>
      </c>
      <c r="F7" s="172" t="s">
        <v>193</v>
      </c>
      <c r="G7" s="226">
        <v>406</v>
      </c>
      <c r="H7" s="226" t="s">
        <v>85</v>
      </c>
      <c r="I7" s="226"/>
      <c r="J7" s="226" t="s">
        <v>86</v>
      </c>
      <c r="K7" s="176">
        <v>40</v>
      </c>
      <c r="L7" s="177">
        <v>0.6208333333333333</v>
      </c>
      <c r="M7" s="71"/>
      <c r="N7" s="73"/>
      <c r="O7" s="77"/>
      <c r="P7" s="73"/>
      <c r="Q7" s="77"/>
      <c r="R7" s="73"/>
      <c r="S7" s="77"/>
      <c r="T7" s="73"/>
      <c r="U7" s="77"/>
      <c r="V7" s="193"/>
      <c r="W7" s="194"/>
      <c r="X7" s="73"/>
      <c r="Y7" s="77"/>
      <c r="Z7" s="73"/>
      <c r="AA7" s="77"/>
      <c r="AB7" s="73"/>
      <c r="AC7" s="179">
        <v>0.6382407407407408</v>
      </c>
      <c r="AD7" s="180">
        <v>0</v>
      </c>
      <c r="AE7" s="60">
        <v>0.017407407407407427</v>
      </c>
      <c r="AF7" s="177"/>
      <c r="AG7" s="181">
        <v>0.017407407407407427</v>
      </c>
      <c r="AH7" s="182">
        <v>0.017407407407407427</v>
      </c>
      <c r="AI7" s="183">
        <v>0</v>
      </c>
      <c r="AJ7" s="184">
        <v>0</v>
      </c>
      <c r="AK7" s="185">
        <v>2</v>
      </c>
      <c r="AL7" s="186">
        <v>180</v>
      </c>
      <c r="AM7" s="226">
        <v>380</v>
      </c>
      <c r="AN7" s="226">
        <v>1</v>
      </c>
      <c r="AO7" s="70"/>
      <c r="AP7" s="47"/>
      <c r="AQ7" s="75"/>
    </row>
    <row r="8" spans="1:43" ht="25.5">
      <c r="A8" s="227"/>
      <c r="B8" s="169"/>
      <c r="C8" s="78"/>
      <c r="D8" s="170" t="s">
        <v>18</v>
      </c>
      <c r="E8" s="171" t="s">
        <v>215</v>
      </c>
      <c r="F8" s="172" t="s">
        <v>216</v>
      </c>
      <c r="G8" s="227">
        <v>404</v>
      </c>
      <c r="H8" s="227" t="s">
        <v>90</v>
      </c>
      <c r="I8" s="227"/>
      <c r="J8" s="227" t="s">
        <v>40</v>
      </c>
      <c r="K8" s="176">
        <v>40</v>
      </c>
      <c r="L8" s="177">
        <v>0.6062500000000001</v>
      </c>
      <c r="M8" s="71"/>
      <c r="N8" s="73"/>
      <c r="O8" s="77"/>
      <c r="P8" s="73"/>
      <c r="Q8" s="77"/>
      <c r="R8" s="73"/>
      <c r="S8" s="77"/>
      <c r="T8" s="178"/>
      <c r="U8" s="77"/>
      <c r="V8" s="73"/>
      <c r="W8" s="77"/>
      <c r="X8" s="73"/>
      <c r="Y8" s="77"/>
      <c r="Z8" s="73"/>
      <c r="AA8" s="77"/>
      <c r="AB8" s="73"/>
      <c r="AC8" s="179">
        <v>0.623275462962963</v>
      </c>
      <c r="AD8" s="180">
        <v>0</v>
      </c>
      <c r="AE8" s="60">
        <v>0.017025462962962923</v>
      </c>
      <c r="AF8" s="177"/>
      <c r="AG8" s="181">
        <v>0.017025462962962923</v>
      </c>
      <c r="AH8" s="182">
        <v>0.017025462962962923</v>
      </c>
      <c r="AI8" s="183">
        <v>0</v>
      </c>
      <c r="AJ8" s="184">
        <v>0</v>
      </c>
      <c r="AK8" s="185">
        <v>3</v>
      </c>
      <c r="AL8" s="186">
        <v>165</v>
      </c>
      <c r="AM8" s="227">
        <v>330</v>
      </c>
      <c r="AN8" s="227"/>
      <c r="AO8" s="70"/>
      <c r="AP8" s="47"/>
      <c r="AQ8" s="75"/>
    </row>
    <row r="9" spans="1:43" ht="25.5">
      <c r="A9" s="226">
        <v>2</v>
      </c>
      <c r="B9" s="169"/>
      <c r="C9" s="78"/>
      <c r="D9" s="170" t="s">
        <v>58</v>
      </c>
      <c r="E9" s="171" t="s">
        <v>194</v>
      </c>
      <c r="F9" s="172" t="s">
        <v>195</v>
      </c>
      <c r="G9" s="226">
        <v>404</v>
      </c>
      <c r="H9" s="226" t="s">
        <v>90</v>
      </c>
      <c r="I9" s="226"/>
      <c r="J9" s="226" t="s">
        <v>40</v>
      </c>
      <c r="K9" s="176">
        <v>80</v>
      </c>
      <c r="L9" s="177">
        <v>0.6256944444444444</v>
      </c>
      <c r="M9" s="71"/>
      <c r="N9" s="73"/>
      <c r="O9" s="77"/>
      <c r="P9" s="73"/>
      <c r="Q9" s="77"/>
      <c r="R9" s="73"/>
      <c r="S9" s="77"/>
      <c r="T9" s="73"/>
      <c r="U9" s="77"/>
      <c r="V9" s="73"/>
      <c r="W9" s="77"/>
      <c r="X9" s="73"/>
      <c r="Y9" s="77"/>
      <c r="Z9" s="73"/>
      <c r="AA9" s="77"/>
      <c r="AB9" s="73"/>
      <c r="AC9" s="179">
        <v>0.6441898148148147</v>
      </c>
      <c r="AD9" s="180">
        <v>0</v>
      </c>
      <c r="AE9" s="60">
        <v>0.0184953703703703</v>
      </c>
      <c r="AF9" s="177"/>
      <c r="AG9" s="181">
        <v>0.0184953703703703</v>
      </c>
      <c r="AH9" s="182">
        <v>0.0184953703703703</v>
      </c>
      <c r="AI9" s="183">
        <v>0</v>
      </c>
      <c r="AJ9" s="184">
        <v>0</v>
      </c>
      <c r="AK9" s="185">
        <v>3</v>
      </c>
      <c r="AL9" s="186">
        <v>165</v>
      </c>
      <c r="AM9" s="226">
        <v>330</v>
      </c>
      <c r="AN9" s="226">
        <v>2</v>
      </c>
      <c r="AO9" s="70"/>
      <c r="AP9" s="47"/>
      <c r="AQ9" s="75"/>
    </row>
    <row r="10" spans="1:43" ht="25.5">
      <c r="A10" s="227"/>
      <c r="B10" s="169"/>
      <c r="C10" s="78"/>
      <c r="D10" s="73" t="s">
        <v>18</v>
      </c>
      <c r="E10" s="171" t="s">
        <v>219</v>
      </c>
      <c r="F10" s="172" t="s">
        <v>220</v>
      </c>
      <c r="G10" s="227">
        <v>407</v>
      </c>
      <c r="H10" s="227" t="s">
        <v>77</v>
      </c>
      <c r="I10" s="227"/>
      <c r="J10" s="227" t="s">
        <v>78</v>
      </c>
      <c r="K10" s="176">
        <v>26</v>
      </c>
      <c r="L10" s="177">
        <v>0.5965277777777778</v>
      </c>
      <c r="M10" s="71"/>
      <c r="N10" s="73"/>
      <c r="O10" s="77"/>
      <c r="P10" s="73"/>
      <c r="Q10" s="77"/>
      <c r="R10" s="73"/>
      <c r="S10" s="77"/>
      <c r="T10" s="73"/>
      <c r="U10" s="77"/>
      <c r="V10" s="73"/>
      <c r="W10" s="77"/>
      <c r="X10" s="73"/>
      <c r="Y10" s="77"/>
      <c r="Z10" s="73"/>
      <c r="AA10" s="77"/>
      <c r="AB10" s="73"/>
      <c r="AC10" s="179">
        <v>0.6146412037037037</v>
      </c>
      <c r="AD10" s="180">
        <v>0</v>
      </c>
      <c r="AE10" s="60">
        <v>0.018113425925925908</v>
      </c>
      <c r="AF10" s="177"/>
      <c r="AG10" s="181">
        <v>0.018113425925925908</v>
      </c>
      <c r="AH10" s="182">
        <v>0.018113425925925908</v>
      </c>
      <c r="AI10" s="183">
        <v>0</v>
      </c>
      <c r="AJ10" s="184">
        <v>0</v>
      </c>
      <c r="AK10" s="185">
        <v>5</v>
      </c>
      <c r="AL10" s="186">
        <v>140</v>
      </c>
      <c r="AM10" s="227">
        <v>290</v>
      </c>
      <c r="AN10" s="227"/>
      <c r="AO10" s="70"/>
      <c r="AP10" s="47"/>
      <c r="AQ10" s="75"/>
    </row>
    <row r="11" spans="1:43" ht="29.25" customHeight="1">
      <c r="A11" s="226">
        <v>3</v>
      </c>
      <c r="B11" s="169"/>
      <c r="C11" s="78"/>
      <c r="D11" s="73" t="s">
        <v>58</v>
      </c>
      <c r="E11" s="171" t="s">
        <v>196</v>
      </c>
      <c r="F11" s="172" t="s">
        <v>197</v>
      </c>
      <c r="G11" s="226">
        <v>407</v>
      </c>
      <c r="H11" s="226" t="s">
        <v>77</v>
      </c>
      <c r="I11" s="226"/>
      <c r="J11" s="226" t="s">
        <v>78</v>
      </c>
      <c r="K11" s="176">
        <v>80</v>
      </c>
      <c r="L11" s="177">
        <v>0.6402777777777778</v>
      </c>
      <c r="M11" s="71"/>
      <c r="N11" s="73"/>
      <c r="O11" s="77"/>
      <c r="P11" s="73"/>
      <c r="Q11" s="77"/>
      <c r="R11" s="73"/>
      <c r="S11" s="77"/>
      <c r="T11" s="178"/>
      <c r="U11" s="77"/>
      <c r="V11" s="73"/>
      <c r="W11" s="77"/>
      <c r="X11" s="73"/>
      <c r="Y11" s="77"/>
      <c r="Z11" s="178"/>
      <c r="AA11" s="77"/>
      <c r="AB11" s="178"/>
      <c r="AC11" s="179">
        <v>0.6606944444444445</v>
      </c>
      <c r="AD11" s="180">
        <v>0</v>
      </c>
      <c r="AE11" s="60">
        <v>0.02041666666666664</v>
      </c>
      <c r="AF11" s="177"/>
      <c r="AG11" s="181">
        <v>0.02041666666666664</v>
      </c>
      <c r="AH11" s="182">
        <v>0.02041666666666664</v>
      </c>
      <c r="AI11" s="183">
        <v>0</v>
      </c>
      <c r="AJ11" s="184">
        <v>0</v>
      </c>
      <c r="AK11" s="185">
        <v>4</v>
      </c>
      <c r="AL11" s="186">
        <v>150</v>
      </c>
      <c r="AM11" s="226">
        <v>290</v>
      </c>
      <c r="AN11" s="226">
        <v>3</v>
      </c>
      <c r="AO11" s="70"/>
      <c r="AP11" s="47"/>
      <c r="AQ11" s="75"/>
    </row>
    <row r="12" spans="1:43" ht="29.25" customHeight="1">
      <c r="A12" s="227"/>
      <c r="B12" s="169"/>
      <c r="C12" s="78"/>
      <c r="D12" s="170" t="s">
        <v>18</v>
      </c>
      <c r="E12" s="171" t="s">
        <v>221</v>
      </c>
      <c r="F12" s="172" t="s">
        <v>222</v>
      </c>
      <c r="G12" s="227">
        <v>401</v>
      </c>
      <c r="H12" s="227" t="s">
        <v>126</v>
      </c>
      <c r="I12" s="227"/>
      <c r="J12" s="227" t="s">
        <v>42</v>
      </c>
      <c r="K12" s="176">
        <v>12</v>
      </c>
      <c r="L12" s="177">
        <v>0.5916666666666667</v>
      </c>
      <c r="M12" s="71"/>
      <c r="N12" s="73"/>
      <c r="O12" s="77"/>
      <c r="P12" s="73"/>
      <c r="Q12" s="77"/>
      <c r="R12" s="73"/>
      <c r="S12" s="77"/>
      <c r="T12" s="73"/>
      <c r="U12" s="77"/>
      <c r="V12" s="73"/>
      <c r="W12" s="77"/>
      <c r="X12" s="73"/>
      <c r="Y12" s="77"/>
      <c r="Z12" s="73"/>
      <c r="AA12" s="77"/>
      <c r="AB12" s="73"/>
      <c r="AC12" s="179">
        <v>0.6129398148148147</v>
      </c>
      <c r="AD12" s="180">
        <v>0</v>
      </c>
      <c r="AE12" s="60">
        <v>0.02127314814814807</v>
      </c>
      <c r="AF12" s="177"/>
      <c r="AG12" s="181">
        <v>0.02127314814814807</v>
      </c>
      <c r="AH12" s="182">
        <v>0.02127314814814807</v>
      </c>
      <c r="AI12" s="183">
        <v>0</v>
      </c>
      <c r="AJ12" s="184">
        <v>0</v>
      </c>
      <c r="AK12" s="185">
        <v>6</v>
      </c>
      <c r="AL12" s="186">
        <v>130</v>
      </c>
      <c r="AM12" s="227">
        <v>250</v>
      </c>
      <c r="AN12" s="227"/>
      <c r="AO12" s="70"/>
      <c r="AP12" s="47"/>
      <c r="AQ12" s="75"/>
    </row>
    <row r="13" spans="1:43" ht="25.5">
      <c r="A13" s="226">
        <v>4</v>
      </c>
      <c r="B13" s="169"/>
      <c r="C13" s="78"/>
      <c r="D13" s="170" t="s">
        <v>58</v>
      </c>
      <c r="E13" s="171" t="s">
        <v>202</v>
      </c>
      <c r="F13" s="172" t="s">
        <v>203</v>
      </c>
      <c r="G13" s="226">
        <v>401</v>
      </c>
      <c r="H13" s="226" t="s">
        <v>126</v>
      </c>
      <c r="I13" s="226"/>
      <c r="J13" s="226" t="s">
        <v>42</v>
      </c>
      <c r="K13" s="176">
        <v>12</v>
      </c>
      <c r="L13" s="177">
        <v>0.6354166666666666</v>
      </c>
      <c r="M13" s="71"/>
      <c r="N13" s="73"/>
      <c r="O13" s="77"/>
      <c r="P13" s="73"/>
      <c r="Q13" s="77"/>
      <c r="R13" s="73"/>
      <c r="S13" s="77"/>
      <c r="T13" s="73"/>
      <c r="U13" s="77"/>
      <c r="V13" s="73"/>
      <c r="W13" s="77"/>
      <c r="X13" s="73"/>
      <c r="Y13" s="77"/>
      <c r="Z13" s="73"/>
      <c r="AA13" s="77"/>
      <c r="AB13" s="73"/>
      <c r="AC13" s="179">
        <v>0.6642939814814816</v>
      </c>
      <c r="AD13" s="180">
        <v>0</v>
      </c>
      <c r="AE13" s="60">
        <v>0.028877314814814925</v>
      </c>
      <c r="AF13" s="177"/>
      <c r="AG13" s="181">
        <v>0.028877314814814925</v>
      </c>
      <c r="AH13" s="182">
        <v>0.028877314814814925</v>
      </c>
      <c r="AI13" s="183">
        <v>0</v>
      </c>
      <c r="AJ13" s="184">
        <v>0</v>
      </c>
      <c r="AK13" s="185">
        <v>7</v>
      </c>
      <c r="AL13" s="186">
        <v>120</v>
      </c>
      <c r="AM13" s="226">
        <v>250</v>
      </c>
      <c r="AN13" s="226">
        <v>4</v>
      </c>
      <c r="AO13" s="70"/>
      <c r="AP13" s="47"/>
      <c r="AQ13" s="75"/>
    </row>
    <row r="14" spans="1:43" ht="25.5">
      <c r="A14" s="227"/>
      <c r="B14" s="169"/>
      <c r="C14" s="78"/>
      <c r="D14" s="73" t="s">
        <v>18</v>
      </c>
      <c r="E14" s="171" t="s">
        <v>227</v>
      </c>
      <c r="F14" s="172" t="s">
        <v>228</v>
      </c>
      <c r="G14" s="227">
        <v>412</v>
      </c>
      <c r="H14" s="227" t="s">
        <v>107</v>
      </c>
      <c r="I14" s="227"/>
      <c r="J14" s="227" t="s">
        <v>40</v>
      </c>
      <c r="K14" s="176">
        <v>40</v>
      </c>
      <c r="L14" s="177">
        <v>0.5625</v>
      </c>
      <c r="M14" s="71"/>
      <c r="N14" s="73"/>
      <c r="O14" s="77"/>
      <c r="P14" s="73"/>
      <c r="Q14" s="77"/>
      <c r="R14" s="73"/>
      <c r="S14" s="77"/>
      <c r="T14" s="178"/>
      <c r="U14" s="77"/>
      <c r="V14" s="73"/>
      <c r="W14" s="77"/>
      <c r="X14" s="73"/>
      <c r="Y14" s="77"/>
      <c r="Z14" s="73"/>
      <c r="AA14" s="77"/>
      <c r="AB14" s="73"/>
      <c r="AC14" s="179">
        <v>0.5874074074074074</v>
      </c>
      <c r="AD14" s="180">
        <v>0</v>
      </c>
      <c r="AE14" s="60">
        <v>0.024907407407407378</v>
      </c>
      <c r="AF14" s="177"/>
      <c r="AG14" s="181">
        <v>0.024907407407407378</v>
      </c>
      <c r="AH14" s="182">
        <v>0.024907407407407378</v>
      </c>
      <c r="AI14" s="183">
        <v>0</v>
      </c>
      <c r="AJ14" s="184">
        <v>0</v>
      </c>
      <c r="AK14" s="185">
        <v>9</v>
      </c>
      <c r="AL14" s="186">
        <v>106</v>
      </c>
      <c r="AM14" s="227">
        <v>246</v>
      </c>
      <c r="AN14" s="227"/>
      <c r="AO14" s="70"/>
      <c r="AP14" s="47"/>
      <c r="AQ14" s="75"/>
    </row>
    <row r="15" spans="1:43" ht="25.5">
      <c r="A15" s="226">
        <v>5</v>
      </c>
      <c r="B15" s="169"/>
      <c r="C15" s="78"/>
      <c r="D15" s="73" t="s">
        <v>58</v>
      </c>
      <c r="E15" s="171" t="s">
        <v>198</v>
      </c>
      <c r="F15" s="172" t="s">
        <v>199</v>
      </c>
      <c r="G15" s="226">
        <v>412</v>
      </c>
      <c r="H15" s="226" t="s">
        <v>107</v>
      </c>
      <c r="I15" s="226"/>
      <c r="J15" s="226" t="s">
        <v>40</v>
      </c>
      <c r="K15" s="176">
        <v>40</v>
      </c>
      <c r="L15" s="177">
        <v>0.611111111111111</v>
      </c>
      <c r="M15" s="71"/>
      <c r="N15" s="73"/>
      <c r="O15" s="77"/>
      <c r="P15" s="73"/>
      <c r="Q15" s="77"/>
      <c r="R15" s="73"/>
      <c r="S15" s="77"/>
      <c r="T15" s="73"/>
      <c r="U15" s="77"/>
      <c r="V15" s="73"/>
      <c r="W15" s="77"/>
      <c r="X15" s="73"/>
      <c r="Y15" s="77"/>
      <c r="Z15" s="73"/>
      <c r="AA15" s="77"/>
      <c r="AB15" s="73"/>
      <c r="AC15" s="179">
        <v>0.632662037037037</v>
      </c>
      <c r="AD15" s="180">
        <v>0</v>
      </c>
      <c r="AE15" s="60">
        <v>0.021550925925926</v>
      </c>
      <c r="AF15" s="177"/>
      <c r="AG15" s="181">
        <v>0.021550925925926</v>
      </c>
      <c r="AH15" s="182">
        <v>0.021550925925926</v>
      </c>
      <c r="AI15" s="183">
        <v>0</v>
      </c>
      <c r="AJ15" s="184">
        <v>0</v>
      </c>
      <c r="AK15" s="185">
        <v>5</v>
      </c>
      <c r="AL15" s="186">
        <v>140</v>
      </c>
      <c r="AM15" s="226">
        <v>246</v>
      </c>
      <c r="AN15" s="226">
        <v>5</v>
      </c>
      <c r="AO15" s="70"/>
      <c r="AP15" s="47"/>
      <c r="AQ15" s="75"/>
    </row>
    <row r="16" spans="1:43" ht="25.5">
      <c r="A16" s="227"/>
      <c r="B16" s="169"/>
      <c r="C16" s="78"/>
      <c r="D16" s="73" t="s">
        <v>18</v>
      </c>
      <c r="E16" s="171" t="s">
        <v>225</v>
      </c>
      <c r="F16" s="172" t="s">
        <v>226</v>
      </c>
      <c r="G16" s="227">
        <v>413</v>
      </c>
      <c r="H16" s="227" t="s">
        <v>98</v>
      </c>
      <c r="I16" s="227"/>
      <c r="J16" s="227" t="s">
        <v>86</v>
      </c>
      <c r="K16" s="176">
        <v>12</v>
      </c>
      <c r="L16" s="177">
        <v>0.5673611111111111</v>
      </c>
      <c r="M16" s="71"/>
      <c r="N16" s="73"/>
      <c r="O16" s="77"/>
      <c r="P16" s="73"/>
      <c r="Q16" s="77"/>
      <c r="R16" s="73"/>
      <c r="S16" s="77"/>
      <c r="T16" s="73"/>
      <c r="U16" s="77"/>
      <c r="V16" s="73"/>
      <c r="W16" s="77"/>
      <c r="X16" s="73"/>
      <c r="Y16" s="77"/>
      <c r="Z16" s="73"/>
      <c r="AA16" s="77"/>
      <c r="AB16" s="73"/>
      <c r="AC16" s="223">
        <v>0.5902199074074074</v>
      </c>
      <c r="AD16" s="180">
        <v>0</v>
      </c>
      <c r="AE16" s="60">
        <v>0.02285879629629628</v>
      </c>
      <c r="AF16" s="177"/>
      <c r="AG16" s="181">
        <v>0.02285879629629628</v>
      </c>
      <c r="AH16" s="182">
        <v>0.02285879629629628</v>
      </c>
      <c r="AI16" s="183">
        <v>0</v>
      </c>
      <c r="AJ16" s="184">
        <v>0</v>
      </c>
      <c r="AK16" s="185">
        <v>8</v>
      </c>
      <c r="AL16" s="186">
        <v>112</v>
      </c>
      <c r="AM16" s="227">
        <v>242</v>
      </c>
      <c r="AN16" s="227"/>
      <c r="AO16" s="70"/>
      <c r="AP16" s="47"/>
      <c r="AQ16" s="75"/>
    </row>
    <row r="17" spans="1:43" ht="25.5">
      <c r="A17" s="226">
        <v>6</v>
      </c>
      <c r="B17" s="169"/>
      <c r="C17" s="78"/>
      <c r="D17" s="73" t="s">
        <v>58</v>
      </c>
      <c r="E17" s="171" t="s">
        <v>200</v>
      </c>
      <c r="F17" s="172" t="s">
        <v>201</v>
      </c>
      <c r="G17" s="226">
        <v>413</v>
      </c>
      <c r="H17" s="226" t="s">
        <v>98</v>
      </c>
      <c r="I17" s="226"/>
      <c r="J17" s="226" t="s">
        <v>86</v>
      </c>
      <c r="K17" s="176">
        <v>40</v>
      </c>
      <c r="L17" s="177">
        <v>0.6159722222222223</v>
      </c>
      <c r="M17" s="71"/>
      <c r="N17" s="73"/>
      <c r="O17" s="77"/>
      <c r="P17" s="73"/>
      <c r="Q17" s="77"/>
      <c r="R17" s="73"/>
      <c r="S17" s="77"/>
      <c r="T17" s="73"/>
      <c r="U17" s="77"/>
      <c r="V17" s="73"/>
      <c r="W17" s="77"/>
      <c r="X17" s="73"/>
      <c r="Y17" s="77"/>
      <c r="Z17" s="73"/>
      <c r="AA17" s="77"/>
      <c r="AB17" s="73"/>
      <c r="AC17" s="179">
        <v>0.6384027777777778</v>
      </c>
      <c r="AD17" s="180">
        <v>0</v>
      </c>
      <c r="AE17" s="60">
        <v>0.02243055555555551</v>
      </c>
      <c r="AF17" s="177"/>
      <c r="AG17" s="181">
        <v>0.02243055555555551</v>
      </c>
      <c r="AH17" s="182">
        <v>0.02243055555555551</v>
      </c>
      <c r="AI17" s="183">
        <v>0</v>
      </c>
      <c r="AJ17" s="184">
        <v>0</v>
      </c>
      <c r="AK17" s="185">
        <v>6</v>
      </c>
      <c r="AL17" s="186">
        <v>130</v>
      </c>
      <c r="AM17" s="226">
        <v>242</v>
      </c>
      <c r="AN17" s="226">
        <v>6</v>
      </c>
      <c r="AO17" s="70"/>
      <c r="AP17" s="47"/>
      <c r="AQ17" s="75"/>
    </row>
    <row r="18" spans="1:43" ht="25.5">
      <c r="A18" s="227"/>
      <c r="B18" s="169"/>
      <c r="C18" s="78"/>
      <c r="D18" s="73" t="s">
        <v>18</v>
      </c>
      <c r="E18" s="171" t="s">
        <v>223</v>
      </c>
      <c r="F18" s="172" t="s">
        <v>224</v>
      </c>
      <c r="G18" s="227">
        <v>410</v>
      </c>
      <c r="H18" s="227" t="s">
        <v>144</v>
      </c>
      <c r="I18" s="227"/>
      <c r="J18" s="227" t="s">
        <v>78</v>
      </c>
      <c r="K18" s="176">
        <v>26</v>
      </c>
      <c r="L18" s="177">
        <v>0.6013888888888889</v>
      </c>
      <c r="M18" s="71"/>
      <c r="N18" s="73"/>
      <c r="O18" s="77"/>
      <c r="P18" s="73"/>
      <c r="Q18" s="77"/>
      <c r="R18" s="73"/>
      <c r="S18" s="77"/>
      <c r="T18" s="73"/>
      <c r="U18" s="77"/>
      <c r="V18" s="73"/>
      <c r="W18" s="77"/>
      <c r="X18" s="73"/>
      <c r="Y18" s="77"/>
      <c r="Z18" s="178"/>
      <c r="AA18" s="77"/>
      <c r="AB18" s="178"/>
      <c r="AC18" s="179">
        <v>0.6239467592592592</v>
      </c>
      <c r="AD18" s="180">
        <v>0</v>
      </c>
      <c r="AE18" s="60">
        <v>0.02255787037037038</v>
      </c>
      <c r="AF18" s="177"/>
      <c r="AG18" s="181">
        <v>0.02255787037037038</v>
      </c>
      <c r="AH18" s="182">
        <v>0.02255787037037038</v>
      </c>
      <c r="AI18" s="183">
        <v>0</v>
      </c>
      <c r="AJ18" s="184">
        <v>0</v>
      </c>
      <c r="AK18" s="185">
        <v>7</v>
      </c>
      <c r="AL18" s="186">
        <v>120</v>
      </c>
      <c r="AM18" s="227">
        <v>226</v>
      </c>
      <c r="AN18" s="227"/>
      <c r="AO18" s="70"/>
      <c r="AP18" s="47"/>
      <c r="AQ18" s="75"/>
    </row>
    <row r="19" spans="1:43" ht="25.5">
      <c r="A19" s="226">
        <v>7</v>
      </c>
      <c r="B19" s="169"/>
      <c r="C19" s="78"/>
      <c r="D19" s="73" t="s">
        <v>58</v>
      </c>
      <c r="E19" s="171" t="s">
        <v>206</v>
      </c>
      <c r="F19" s="172" t="s">
        <v>207</v>
      </c>
      <c r="G19" s="226">
        <v>410</v>
      </c>
      <c r="H19" s="226" t="s">
        <v>144</v>
      </c>
      <c r="I19" s="226"/>
      <c r="J19" s="226" t="s">
        <v>78</v>
      </c>
      <c r="K19" s="176">
        <v>80</v>
      </c>
      <c r="L19" s="177">
        <v>0.6451388888888888</v>
      </c>
      <c r="M19" s="71"/>
      <c r="N19" s="73" t="s">
        <v>44</v>
      </c>
      <c r="O19" s="77"/>
      <c r="P19" s="73"/>
      <c r="Q19" s="77"/>
      <c r="R19" s="73"/>
      <c r="S19" s="77"/>
      <c r="T19" s="73"/>
      <c r="U19" s="77"/>
      <c r="V19" s="73"/>
      <c r="W19" s="77"/>
      <c r="X19" s="73"/>
      <c r="Y19" s="77"/>
      <c r="Z19" s="73"/>
      <c r="AA19" s="77"/>
      <c r="AB19" s="73"/>
      <c r="AC19" s="179">
        <v>0.6777893518518519</v>
      </c>
      <c r="AD19" s="180">
        <v>0</v>
      </c>
      <c r="AE19" s="60">
        <v>0.032650462962963034</v>
      </c>
      <c r="AF19" s="177"/>
      <c r="AG19" s="181">
        <v>0.032650462962963034</v>
      </c>
      <c r="AH19" s="182" t="s">
        <v>45</v>
      </c>
      <c r="AI19" s="183">
        <v>1</v>
      </c>
      <c r="AJ19" s="184">
        <v>1</v>
      </c>
      <c r="AK19" s="185">
        <v>9</v>
      </c>
      <c r="AL19" s="186">
        <v>106</v>
      </c>
      <c r="AM19" s="226">
        <v>226</v>
      </c>
      <c r="AN19" s="226">
        <v>7</v>
      </c>
      <c r="AO19" s="70"/>
      <c r="AP19" s="47"/>
      <c r="AQ19" s="75"/>
    </row>
    <row r="20" spans="1:43" ht="25.5">
      <c r="A20" s="227"/>
      <c r="B20" s="169"/>
      <c r="C20" s="78"/>
      <c r="D20" s="73" t="s">
        <v>18</v>
      </c>
      <c r="E20" s="171" t="s">
        <v>229</v>
      </c>
      <c r="F20" s="172" t="s">
        <v>230</v>
      </c>
      <c r="G20" s="227">
        <v>403</v>
      </c>
      <c r="H20" s="227" t="s">
        <v>67</v>
      </c>
      <c r="I20" s="227"/>
      <c r="J20" s="227" t="s">
        <v>68</v>
      </c>
      <c r="K20" s="176">
        <v>12</v>
      </c>
      <c r="L20" s="177">
        <v>0.5868055555555556</v>
      </c>
      <c r="M20" s="71"/>
      <c r="N20" s="73"/>
      <c r="O20" s="77"/>
      <c r="P20" s="73"/>
      <c r="Q20" s="77"/>
      <c r="R20" s="73"/>
      <c r="S20" s="77"/>
      <c r="T20" s="73"/>
      <c r="U20" s="77"/>
      <c r="V20" s="73"/>
      <c r="W20" s="77"/>
      <c r="X20" s="73"/>
      <c r="Y20" s="77"/>
      <c r="Z20" s="73"/>
      <c r="AA20" s="77"/>
      <c r="AB20" s="73"/>
      <c r="AC20" s="179">
        <v>0.6119444444444445</v>
      </c>
      <c r="AD20" s="180">
        <v>0</v>
      </c>
      <c r="AE20" s="60">
        <v>0.025138888888888933</v>
      </c>
      <c r="AF20" s="177"/>
      <c r="AG20" s="181">
        <v>0.025138888888888933</v>
      </c>
      <c r="AH20" s="182">
        <v>0.025138888888888933</v>
      </c>
      <c r="AI20" s="183">
        <v>0</v>
      </c>
      <c r="AJ20" s="184">
        <v>0</v>
      </c>
      <c r="AK20" s="185">
        <v>10</v>
      </c>
      <c r="AL20" s="186">
        <v>100</v>
      </c>
      <c r="AM20" s="227">
        <v>212</v>
      </c>
      <c r="AN20" s="227"/>
      <c r="AO20" s="70"/>
      <c r="AP20" s="47"/>
      <c r="AQ20" s="75"/>
    </row>
    <row r="21" spans="1:43" ht="25.5">
      <c r="A21" s="226">
        <v>8</v>
      </c>
      <c r="B21" s="169"/>
      <c r="C21" s="78"/>
      <c r="D21" s="73" t="s">
        <v>58</v>
      </c>
      <c r="E21" s="171" t="s">
        <v>204</v>
      </c>
      <c r="F21" s="172" t="s">
        <v>205</v>
      </c>
      <c r="G21" s="226">
        <v>403</v>
      </c>
      <c r="H21" s="226" t="s">
        <v>67</v>
      </c>
      <c r="I21" s="226"/>
      <c r="J21" s="226" t="s">
        <v>68</v>
      </c>
      <c r="K21" s="176">
        <v>26</v>
      </c>
      <c r="L21" s="177">
        <v>0.6305555555555555</v>
      </c>
      <c r="M21" s="71"/>
      <c r="N21" s="73"/>
      <c r="O21" s="77"/>
      <c r="P21" s="73"/>
      <c r="Q21" s="77"/>
      <c r="R21" s="73"/>
      <c r="S21" s="77"/>
      <c r="T21" s="73"/>
      <c r="U21" s="77"/>
      <c r="V21" s="73"/>
      <c r="W21" s="77"/>
      <c r="X21" s="73"/>
      <c r="Y21" s="77"/>
      <c r="Z21" s="73"/>
      <c r="AA21" s="77"/>
      <c r="AB21" s="73"/>
      <c r="AC21" s="179">
        <v>0.6595138888888888</v>
      </c>
      <c r="AD21" s="180">
        <v>0</v>
      </c>
      <c r="AE21" s="60">
        <v>0.028958333333333308</v>
      </c>
      <c r="AF21" s="177">
        <v>0.00034722222222222224</v>
      </c>
      <c r="AG21" s="181">
        <v>0.02930555555555553</v>
      </c>
      <c r="AH21" s="182">
        <v>0.02930555555555553</v>
      </c>
      <c r="AI21" s="183">
        <v>0</v>
      </c>
      <c r="AJ21" s="184">
        <v>0</v>
      </c>
      <c r="AK21" s="185">
        <v>8</v>
      </c>
      <c r="AL21" s="186">
        <v>112</v>
      </c>
      <c r="AM21" s="226">
        <v>212</v>
      </c>
      <c r="AN21" s="226">
        <v>8</v>
      </c>
      <c r="AO21" s="70"/>
      <c r="AP21" s="47"/>
      <c r="AQ21" s="75"/>
    </row>
    <row r="22" spans="1:43" ht="25.5">
      <c r="A22" s="228">
        <v>9</v>
      </c>
      <c r="B22" s="169"/>
      <c r="C22" s="78"/>
      <c r="D22" s="73" t="s">
        <v>58</v>
      </c>
      <c r="E22" s="171" t="s">
        <v>190</v>
      </c>
      <c r="F22" s="172" t="s">
        <v>191</v>
      </c>
      <c r="G22" s="228">
        <v>409</v>
      </c>
      <c r="H22" s="228" t="s">
        <v>82</v>
      </c>
      <c r="I22" s="228"/>
      <c r="J22" s="228" t="s">
        <v>42</v>
      </c>
      <c r="K22" s="176">
        <v>40</v>
      </c>
      <c r="L22" s="177">
        <v>0.65</v>
      </c>
      <c r="M22" s="71"/>
      <c r="N22" s="73"/>
      <c r="O22" s="77"/>
      <c r="P22" s="73"/>
      <c r="Q22" s="77"/>
      <c r="R22" s="73"/>
      <c r="S22" s="77"/>
      <c r="T22" s="73"/>
      <c r="U22" s="77"/>
      <c r="V22" s="73"/>
      <c r="W22" s="77"/>
      <c r="X22" s="73"/>
      <c r="Y22" s="77"/>
      <c r="Z22" s="73"/>
      <c r="AA22" s="77"/>
      <c r="AB22" s="73"/>
      <c r="AC22" s="179">
        <v>0.6671296296296297</v>
      </c>
      <c r="AD22" s="180">
        <v>0</v>
      </c>
      <c r="AE22" s="60">
        <v>0.017129629629629717</v>
      </c>
      <c r="AF22" s="177"/>
      <c r="AG22" s="181">
        <v>0.017129629629629717</v>
      </c>
      <c r="AH22" s="182">
        <v>0.017129629629629717</v>
      </c>
      <c r="AI22" s="183">
        <v>0</v>
      </c>
      <c r="AJ22" s="184">
        <v>0</v>
      </c>
      <c r="AK22" s="185">
        <v>1</v>
      </c>
      <c r="AL22" s="186">
        <v>200</v>
      </c>
      <c r="AM22" s="228">
        <v>200</v>
      </c>
      <c r="AN22" s="228">
        <v>9</v>
      </c>
      <c r="AO22" s="70"/>
      <c r="AP22" s="47"/>
      <c r="AQ22" s="75"/>
    </row>
    <row r="23" spans="1:43" ht="25.5">
      <c r="A23" s="228">
        <v>10</v>
      </c>
      <c r="B23" s="169"/>
      <c r="C23" s="78"/>
      <c r="D23" s="170" t="s">
        <v>18</v>
      </c>
      <c r="E23" s="171" t="s">
        <v>213</v>
      </c>
      <c r="F23" s="172" t="s">
        <v>214</v>
      </c>
      <c r="G23" s="230">
        <v>402</v>
      </c>
      <c r="H23" s="230" t="s">
        <v>101</v>
      </c>
      <c r="I23" s="230"/>
      <c r="J23" s="230" t="s">
        <v>40</v>
      </c>
      <c r="K23" s="176">
        <v>40</v>
      </c>
      <c r="L23" s="177">
        <v>0.5819444444444445</v>
      </c>
      <c r="M23" s="71"/>
      <c r="N23" s="73"/>
      <c r="O23" s="77"/>
      <c r="P23" s="73"/>
      <c r="Q23" s="77"/>
      <c r="R23" s="73"/>
      <c r="S23" s="77"/>
      <c r="T23" s="178"/>
      <c r="U23" s="77"/>
      <c r="V23" s="73"/>
      <c r="W23" s="77"/>
      <c r="X23" s="73"/>
      <c r="Y23" s="77"/>
      <c r="Z23" s="178"/>
      <c r="AA23" s="77"/>
      <c r="AB23" s="178"/>
      <c r="AC23" s="179">
        <v>0.5985648148148148</v>
      </c>
      <c r="AD23" s="180">
        <v>0</v>
      </c>
      <c r="AE23" s="60">
        <v>0.01662037037037034</v>
      </c>
      <c r="AF23" s="177"/>
      <c r="AG23" s="181">
        <v>0.01662037037037034</v>
      </c>
      <c r="AH23" s="182">
        <v>0.01662037037037034</v>
      </c>
      <c r="AI23" s="183">
        <v>0</v>
      </c>
      <c r="AJ23" s="184">
        <v>0</v>
      </c>
      <c r="AK23" s="185">
        <v>2</v>
      </c>
      <c r="AL23" s="186">
        <v>180</v>
      </c>
      <c r="AM23" s="230">
        <v>180</v>
      </c>
      <c r="AN23" s="229">
        <v>10</v>
      </c>
      <c r="AO23" s="70"/>
      <c r="AP23" s="47"/>
      <c r="AQ23" s="75"/>
    </row>
    <row r="24" spans="1:43" ht="12.75" hidden="1">
      <c r="A24" s="227"/>
      <c r="B24" s="169"/>
      <c r="C24" s="78"/>
      <c r="D24" s="170"/>
      <c r="E24" s="171"/>
      <c r="F24" s="172"/>
      <c r="G24" s="227"/>
      <c r="H24" s="227"/>
      <c r="I24" s="227"/>
      <c r="J24" s="227"/>
      <c r="K24" s="176"/>
      <c r="L24" s="177"/>
      <c r="M24" s="71"/>
      <c r="N24" s="73"/>
      <c r="O24" s="77"/>
      <c r="P24" s="73"/>
      <c r="Q24" s="77"/>
      <c r="R24" s="73"/>
      <c r="S24" s="77"/>
      <c r="T24" s="73"/>
      <c r="U24" s="77"/>
      <c r="V24" s="73"/>
      <c r="W24" s="77"/>
      <c r="X24" s="73"/>
      <c r="Y24" s="77"/>
      <c r="Z24" s="73"/>
      <c r="AA24" s="77"/>
      <c r="AB24" s="73"/>
      <c r="AC24" s="223"/>
      <c r="AD24" s="180">
        <v>0</v>
      </c>
      <c r="AE24" s="60" t="s">
        <v>46</v>
      </c>
      <c r="AF24" s="177"/>
      <c r="AG24" s="181" t="s">
        <v>46</v>
      </c>
      <c r="AH24" s="182" t="s">
        <v>69</v>
      </c>
      <c r="AI24" s="183">
        <v>5</v>
      </c>
      <c r="AJ24" s="184">
        <v>0</v>
      </c>
      <c r="AK24" s="185" t="e">
        <v>#N/A</v>
      </c>
      <c r="AL24" s="186">
        <v>0</v>
      </c>
      <c r="AM24" s="191">
        <v>0</v>
      </c>
      <c r="AN24" s="191"/>
      <c r="AO24" s="70"/>
      <c r="AP24" s="47"/>
      <c r="AQ24" s="75"/>
    </row>
    <row r="25" spans="1:43" ht="12.75" hidden="1">
      <c r="A25" s="189"/>
      <c r="B25" s="169"/>
      <c r="C25" s="78"/>
      <c r="D25" s="170"/>
      <c r="E25" s="171"/>
      <c r="F25" s="172"/>
      <c r="G25" s="189"/>
      <c r="H25" s="189"/>
      <c r="I25" s="189"/>
      <c r="J25" s="189"/>
      <c r="K25" s="176"/>
      <c r="L25" s="177"/>
      <c r="M25" s="71"/>
      <c r="N25" s="73"/>
      <c r="O25" s="77"/>
      <c r="P25" s="73"/>
      <c r="Q25" s="77"/>
      <c r="R25" s="73"/>
      <c r="S25" s="77"/>
      <c r="T25" s="73"/>
      <c r="U25" s="77"/>
      <c r="V25" s="73"/>
      <c r="W25" s="77"/>
      <c r="X25" s="178"/>
      <c r="Y25" s="77"/>
      <c r="Z25" s="73"/>
      <c r="AA25" s="77"/>
      <c r="AB25" s="73"/>
      <c r="AC25" s="179"/>
      <c r="AD25" s="180">
        <v>0</v>
      </c>
      <c r="AE25" s="60" t="s">
        <v>46</v>
      </c>
      <c r="AF25" s="177"/>
      <c r="AG25" s="181" t="s">
        <v>46</v>
      </c>
      <c r="AH25" s="182" t="s">
        <v>69</v>
      </c>
      <c r="AI25" s="183">
        <v>10</v>
      </c>
      <c r="AJ25" s="184">
        <v>0</v>
      </c>
      <c r="AK25" s="185" t="e">
        <v>#N/A</v>
      </c>
      <c r="AL25" s="186">
        <v>0</v>
      </c>
      <c r="AM25" s="189">
        <v>0</v>
      </c>
      <c r="AN25" s="189"/>
      <c r="AO25" s="70"/>
      <c r="AP25" s="47"/>
      <c r="AQ25" s="75"/>
    </row>
    <row r="26" spans="6:40" ht="12.75" outlineLevel="1">
      <c r="F26" s="49"/>
      <c r="J26" s="47"/>
      <c r="K26" s="82">
        <v>0</v>
      </c>
      <c r="AN26" s="49"/>
    </row>
    <row r="27" spans="1:42" s="197" customFormat="1" ht="15" outlineLevel="1">
      <c r="A27" s="197" t="s">
        <v>54</v>
      </c>
      <c r="B27" s="198"/>
      <c r="C27" s="199"/>
      <c r="D27" s="198"/>
      <c r="E27" s="198"/>
      <c r="F27" s="200"/>
      <c r="G27" s="200"/>
      <c r="H27" s="200"/>
      <c r="I27" s="201"/>
      <c r="J27" s="202"/>
      <c r="K27" s="203"/>
      <c r="L27" s="93"/>
      <c r="M27" s="203"/>
      <c r="N27" s="93"/>
      <c r="O27" s="203"/>
      <c r="P27" s="93"/>
      <c r="Q27" s="203"/>
      <c r="R27" s="204"/>
      <c r="S27" s="205"/>
      <c r="T27" s="204"/>
      <c r="U27" s="205"/>
      <c r="V27" s="204"/>
      <c r="W27" s="205"/>
      <c r="X27" s="204"/>
      <c r="Y27" s="205"/>
      <c r="Z27" s="204"/>
      <c r="AA27" s="205"/>
      <c r="AB27" s="203"/>
      <c r="AC27" s="93"/>
      <c r="AD27" s="206"/>
      <c r="AE27" s="206"/>
      <c r="AF27" s="207"/>
      <c r="AG27" s="206"/>
      <c r="AH27" s="94"/>
      <c r="AI27" s="92"/>
      <c r="AJ27" s="206"/>
      <c r="AK27" s="204"/>
      <c r="AL27" s="208"/>
      <c r="AM27" s="209"/>
      <c r="AO27" s="210"/>
      <c r="AP27" s="210"/>
    </row>
    <row r="28" spans="1:42" s="86" customFormat="1" ht="27" customHeight="1">
      <c r="A28" s="86" t="s">
        <v>49</v>
      </c>
      <c r="D28" s="2"/>
      <c r="E28" s="2"/>
      <c r="F28" s="100"/>
      <c r="K28" s="100"/>
      <c r="L28" s="102"/>
      <c r="M28" s="103"/>
      <c r="N28" s="9"/>
      <c r="O28" s="9"/>
      <c r="Q28" s="103"/>
      <c r="R28" s="9"/>
      <c r="S28" s="9"/>
      <c r="U28" s="103"/>
      <c r="W28" s="103"/>
      <c r="Y28" s="103"/>
      <c r="AA28" s="103"/>
      <c r="AC28" s="104"/>
      <c r="AK28" s="98"/>
      <c r="AL28" s="98"/>
      <c r="AM28" s="196"/>
      <c r="AN28" s="130"/>
      <c r="AO28" s="49"/>
      <c r="AP28" s="99"/>
    </row>
    <row r="29" spans="10:34" ht="12.75">
      <c r="J29" s="49"/>
      <c r="K29" s="106"/>
      <c r="L29" s="212"/>
      <c r="M29" s="49"/>
      <c r="N29" s="438"/>
      <c r="O29" s="438"/>
      <c r="P29" s="438"/>
      <c r="AH29" s="49"/>
    </row>
  </sheetData>
  <sheetProtection/>
  <mergeCells count="6">
    <mergeCell ref="N29:P29"/>
    <mergeCell ref="A1:AO1"/>
    <mergeCell ref="A3:AO3"/>
    <mergeCell ref="L4:AL4"/>
    <mergeCell ref="AM4:AN4"/>
    <mergeCell ref="AO4:AO5"/>
  </mergeCells>
  <printOptions/>
  <pageMargins left="0.21" right="0.2" top="0.46" bottom="0.33" header="0.5118110236220472" footer="0.31"/>
  <pageSetup fitToHeight="1" fitToWidth="1" horizontalDpi="600" verticalDpi="600" orientation="landscape" paperSize="9" scale="6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FFFF00"/>
    <pageSetUpPr fitToPage="1"/>
  </sheetPr>
  <dimension ref="A1:AV26"/>
  <sheetViews>
    <sheetView tabSelected="1" view="pageBreakPreview" zoomScale="60" zoomScaleNormal="65" zoomScalePageLayoutView="0" workbookViewId="0" topLeftCell="A1">
      <selection activeCell="AO7" sqref="AO7"/>
    </sheetView>
  </sheetViews>
  <sheetFormatPr defaultColWidth="9.140625" defaultRowHeight="12.75" outlineLevelRow="1" outlineLevelCol="1"/>
  <cols>
    <col min="1" max="1" width="4.28125" style="462" customWidth="1"/>
    <col min="2" max="2" width="3.7109375" style="462" hidden="1" customWidth="1" outlineLevel="1"/>
    <col min="3" max="3" width="6.140625" style="562" customWidth="1" collapsed="1"/>
    <col min="4" max="4" width="31.7109375" style="462" bestFit="1" customWidth="1"/>
    <col min="5" max="5" width="5.28125" style="462" hidden="1" customWidth="1"/>
    <col min="6" max="6" width="19.57421875" style="465" bestFit="1" customWidth="1"/>
    <col min="7" max="7" width="17.421875" style="465" customWidth="1"/>
    <col min="8" max="8" width="39.140625" style="466" customWidth="1" outlineLevel="1"/>
    <col min="9" max="9" width="7.57421875" style="467" customWidth="1"/>
    <col min="10" max="10" width="9.00390625" style="462" customWidth="1" outlineLevel="1"/>
    <col min="11" max="11" width="3.00390625" style="468" bestFit="1" customWidth="1"/>
    <col min="12" max="12" width="3.57421875" style="469" hidden="1" customWidth="1" outlineLevel="1"/>
    <col min="13" max="13" width="3.00390625" style="468" bestFit="1" customWidth="1" collapsed="1"/>
    <col min="14" max="14" width="5.57421875" style="469" bestFit="1" customWidth="1" outlineLevel="1"/>
    <col min="15" max="15" width="3.00390625" style="468" bestFit="1" customWidth="1"/>
    <col min="16" max="16" width="3.28125" style="9" hidden="1" customWidth="1" outlineLevel="1"/>
    <col min="17" max="17" width="5.140625" style="468" customWidth="1" collapsed="1"/>
    <col min="18" max="18" width="3.7109375" style="469" hidden="1" customWidth="1" outlineLevel="1"/>
    <col min="19" max="19" width="3.00390625" style="470" bestFit="1" customWidth="1" collapsed="1"/>
    <col min="20" max="20" width="3.421875" style="469" hidden="1" customWidth="1" outlineLevel="1"/>
    <col min="21" max="21" width="3.00390625" style="470" bestFit="1" customWidth="1" collapsed="1"/>
    <col min="22" max="22" width="3.28125" style="469" bestFit="1" customWidth="1" outlineLevel="1"/>
    <col min="23" max="23" width="5.140625" style="470" bestFit="1" customWidth="1"/>
    <col min="24" max="24" width="3.140625" style="469" hidden="1" customWidth="1" outlineLevel="1"/>
    <col min="25" max="25" width="5.57421875" style="470" hidden="1" customWidth="1" collapsed="1"/>
    <col min="26" max="26" width="3.28125" style="469" hidden="1" customWidth="1" outlineLevel="1"/>
    <col min="27" max="27" width="5.7109375" style="470" hidden="1" customWidth="1" collapsed="1"/>
    <col min="28" max="28" width="4.421875" style="462" hidden="1" customWidth="1"/>
    <col min="29" max="29" width="5.7109375" style="469" customWidth="1"/>
    <col min="30" max="30" width="10.140625" style="462" hidden="1" customWidth="1" outlineLevel="1"/>
    <col min="31" max="31" width="8.140625" style="462" hidden="1" customWidth="1" outlineLevel="1"/>
    <col min="32" max="32" width="8.140625" style="13" hidden="1" customWidth="1" outlineLevel="1"/>
    <col min="33" max="33" width="12.140625" style="462" customWidth="1" collapsed="1"/>
    <col min="34" max="34" width="9.28125" style="49" customWidth="1"/>
    <col min="35" max="35" width="12.57421875" style="83" customWidth="1"/>
    <col min="36" max="36" width="10.28125" style="462" bestFit="1" customWidth="1"/>
    <col min="37" max="37" width="12.140625" style="12" customWidth="1"/>
    <col min="38" max="38" width="3.00390625" style="462" hidden="1" customWidth="1" outlineLevel="1"/>
    <col min="39" max="39" width="3.00390625" style="462" customWidth="1" collapsed="1"/>
    <col min="40" max="40" width="4.8515625" style="13" customWidth="1"/>
    <col min="41" max="41" width="7.140625" style="13" customWidth="1" outlineLevel="1"/>
    <col min="42" max="42" width="12.8515625" style="472" hidden="1" customWidth="1" outlineLevel="1"/>
    <col min="43" max="43" width="8.421875" style="12" hidden="1" customWidth="1" outlineLevel="1"/>
    <col min="44" max="44" width="3.00390625" style="462" customWidth="1" outlineLevel="1"/>
    <col min="45" max="47" width="9.140625" style="462" customWidth="1" outlineLevel="1"/>
    <col min="48" max="16384" width="9.140625" style="462" customWidth="1"/>
  </cols>
  <sheetData>
    <row r="1" spans="1:46" ht="59.25" customHeight="1" thickBot="1">
      <c r="A1" s="405" t="s">
        <v>285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1"/>
      <c r="AT1" s="1"/>
    </row>
    <row r="2" spans="1:46" ht="13.5" thickTop="1">
      <c r="A2" s="463" t="s">
        <v>286</v>
      </c>
      <c r="B2" s="463"/>
      <c r="C2" s="464"/>
      <c r="D2" s="463"/>
      <c r="E2" s="463"/>
      <c r="F2" s="462"/>
      <c r="G2" s="462"/>
      <c r="H2" s="465"/>
      <c r="I2" s="466"/>
      <c r="J2" s="467"/>
      <c r="L2" s="9"/>
      <c r="N2" s="9"/>
      <c r="AC2" s="9"/>
      <c r="AK2" s="471" t="s">
        <v>287</v>
      </c>
      <c r="AM2" s="12"/>
      <c r="AQ2" s="15"/>
      <c r="AR2" s="16"/>
      <c r="AS2" s="473"/>
      <c r="AT2" s="474"/>
    </row>
    <row r="3" spans="1:46" ht="37.5" customHeight="1" thickBot="1">
      <c r="A3" s="406" t="s">
        <v>288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20"/>
      <c r="AT3" s="20"/>
    </row>
    <row r="4" spans="1:48" ht="160.5" customHeight="1" thickBot="1">
      <c r="A4" s="476" t="s">
        <v>2</v>
      </c>
      <c r="B4" s="477" t="s">
        <v>3</v>
      </c>
      <c r="C4" s="478" t="s">
        <v>12</v>
      </c>
      <c r="D4" s="479" t="s">
        <v>13</v>
      </c>
      <c r="E4" s="480" t="s">
        <v>20</v>
      </c>
      <c r="F4" s="481" t="s">
        <v>14</v>
      </c>
      <c r="G4" s="481" t="s">
        <v>15</v>
      </c>
      <c r="H4" s="481" t="s">
        <v>275</v>
      </c>
      <c r="I4" s="482" t="s">
        <v>9</v>
      </c>
      <c r="J4" s="483" t="s">
        <v>289</v>
      </c>
      <c r="K4" s="484" t="s">
        <v>290</v>
      </c>
      <c r="L4" s="485" t="s">
        <v>22</v>
      </c>
      <c r="M4" s="484" t="s">
        <v>291</v>
      </c>
      <c r="N4" s="485" t="s">
        <v>22</v>
      </c>
      <c r="O4" s="484" t="s">
        <v>292</v>
      </c>
      <c r="P4" s="485" t="s">
        <v>22</v>
      </c>
      <c r="Q4" s="484" t="s">
        <v>293</v>
      </c>
      <c r="R4" s="485" t="s">
        <v>22</v>
      </c>
      <c r="S4" s="484" t="s">
        <v>294</v>
      </c>
      <c r="T4" s="485" t="s">
        <v>22</v>
      </c>
      <c r="U4" s="484" t="s">
        <v>295</v>
      </c>
      <c r="V4" s="485" t="s">
        <v>22</v>
      </c>
      <c r="W4" s="484" t="s">
        <v>296</v>
      </c>
      <c r="X4" s="485" t="s">
        <v>22</v>
      </c>
      <c r="Y4" s="484"/>
      <c r="Z4" s="485" t="s">
        <v>22</v>
      </c>
      <c r="AA4" s="484"/>
      <c r="AB4" s="486"/>
      <c r="AC4" s="487" t="s">
        <v>297</v>
      </c>
      <c r="AD4" s="488" t="s">
        <v>298</v>
      </c>
      <c r="AE4" s="489" t="s">
        <v>299</v>
      </c>
      <c r="AF4" s="490" t="s">
        <v>300</v>
      </c>
      <c r="AG4" s="491" t="s">
        <v>24</v>
      </c>
      <c r="AH4" s="492" t="s">
        <v>301</v>
      </c>
      <c r="AI4" s="493" t="s">
        <v>302</v>
      </c>
      <c r="AJ4" s="494" t="s">
        <v>28</v>
      </c>
      <c r="AK4" s="495" t="s">
        <v>64</v>
      </c>
      <c r="AL4" s="496" t="s">
        <v>29</v>
      </c>
      <c r="AM4" s="497" t="s">
        <v>30</v>
      </c>
      <c r="AN4" s="43" t="s">
        <v>32</v>
      </c>
      <c r="AO4" s="43" t="s">
        <v>303</v>
      </c>
      <c r="AP4" s="498" t="s">
        <v>31</v>
      </c>
      <c r="AQ4" s="45" t="s">
        <v>34</v>
      </c>
      <c r="AR4" s="46" t="s">
        <v>304</v>
      </c>
      <c r="AS4" s="499" t="s">
        <v>36</v>
      </c>
      <c r="AT4" s="500">
        <v>0.16666666666666666</v>
      </c>
      <c r="AU4" s="501"/>
      <c r="AV4" s="501"/>
    </row>
    <row r="5" spans="1:44" ht="29.25" customHeight="1" thickBot="1" thickTop="1">
      <c r="A5" s="502">
        <v>1</v>
      </c>
      <c r="B5" s="502"/>
      <c r="C5" s="503">
        <v>407</v>
      </c>
      <c r="D5" s="503" t="s">
        <v>305</v>
      </c>
      <c r="E5" s="504"/>
      <c r="F5" s="503" t="s">
        <v>78</v>
      </c>
      <c r="G5" s="505" t="s">
        <v>79</v>
      </c>
      <c r="H5" s="506" t="s">
        <v>306</v>
      </c>
      <c r="I5" s="507">
        <v>53</v>
      </c>
      <c r="J5" s="508">
        <v>0.534722222222222</v>
      </c>
      <c r="K5" s="509"/>
      <c r="L5" s="510"/>
      <c r="M5" s="509"/>
      <c r="N5" s="510"/>
      <c r="O5" s="509"/>
      <c r="P5" s="511"/>
      <c r="Q5" s="509"/>
      <c r="R5" s="510"/>
      <c r="S5" s="512"/>
      <c r="T5" s="510"/>
      <c r="U5" s="512"/>
      <c r="V5" s="510"/>
      <c r="W5" s="512"/>
      <c r="X5" s="510"/>
      <c r="Y5" s="512"/>
      <c r="Z5" s="510"/>
      <c r="AA5" s="512"/>
      <c r="AB5" s="513"/>
      <c r="AC5" s="514">
        <v>0</v>
      </c>
      <c r="AD5" s="515"/>
      <c r="AE5" s="515"/>
      <c r="AF5" s="516"/>
      <c r="AG5" s="515">
        <v>0.6317939814814815</v>
      </c>
      <c r="AH5" s="517">
        <v>0.09707175925925948</v>
      </c>
      <c r="AI5" s="517"/>
      <c r="AJ5" s="518">
        <v>0.09707175925925948</v>
      </c>
      <c r="AK5" s="519">
        <v>0.09707175925925948</v>
      </c>
      <c r="AL5" s="520">
        <v>0</v>
      </c>
      <c r="AM5" s="521">
        <v>0</v>
      </c>
      <c r="AN5" s="522">
        <v>1</v>
      </c>
      <c r="AO5" s="522">
        <v>400</v>
      </c>
      <c r="AP5" s="523">
        <v>0</v>
      </c>
      <c r="AQ5" s="524">
        <v>1</v>
      </c>
      <c r="AR5" s="525"/>
    </row>
    <row r="6" spans="1:46" ht="24.75" customHeight="1" thickBot="1">
      <c r="A6" s="526">
        <v>2</v>
      </c>
      <c r="B6" s="526"/>
      <c r="C6" s="503">
        <v>403</v>
      </c>
      <c r="D6" s="503" t="s">
        <v>307</v>
      </c>
      <c r="E6" s="503"/>
      <c r="F6" s="503" t="s">
        <v>68</v>
      </c>
      <c r="G6" s="505" t="s">
        <v>130</v>
      </c>
      <c r="H6" s="506" t="s">
        <v>308</v>
      </c>
      <c r="I6" s="507">
        <v>33</v>
      </c>
      <c r="J6" s="508">
        <v>0.576388888888889</v>
      </c>
      <c r="K6" s="527"/>
      <c r="L6" s="528"/>
      <c r="M6" s="527"/>
      <c r="N6" s="528"/>
      <c r="O6" s="527"/>
      <c r="P6" s="529"/>
      <c r="Q6" s="527"/>
      <c r="R6" s="528"/>
      <c r="S6" s="530"/>
      <c r="T6" s="528"/>
      <c r="U6" s="530"/>
      <c r="V6" s="528"/>
      <c r="W6" s="530"/>
      <c r="X6" s="528"/>
      <c r="Y6" s="530"/>
      <c r="Z6" s="528"/>
      <c r="AA6" s="530"/>
      <c r="AB6" s="531"/>
      <c r="AC6" s="532">
        <v>0</v>
      </c>
      <c r="AD6" s="533"/>
      <c r="AE6" s="533"/>
      <c r="AF6" s="534"/>
      <c r="AG6" s="533">
        <v>0.6869791666666667</v>
      </c>
      <c r="AH6" s="535">
        <v>0.11059027777777775</v>
      </c>
      <c r="AI6" s="517"/>
      <c r="AJ6" s="518">
        <v>0.11059027777777775</v>
      </c>
      <c r="AK6" s="519">
        <v>0.11059027777777775</v>
      </c>
      <c r="AL6" s="520">
        <v>0</v>
      </c>
      <c r="AM6" s="536">
        <v>0</v>
      </c>
      <c r="AN6" s="74">
        <v>2</v>
      </c>
      <c r="AO6" s="74">
        <v>360</v>
      </c>
      <c r="AP6" s="523">
        <v>0.013518518518518263</v>
      </c>
      <c r="AQ6" s="537">
        <v>1.1392631453439819</v>
      </c>
      <c r="AR6" s="538"/>
      <c r="AS6" s="499"/>
      <c r="AT6" s="539"/>
    </row>
    <row r="7" spans="1:46" ht="27" customHeight="1">
      <c r="A7" s="526">
        <v>3</v>
      </c>
      <c r="B7" s="526"/>
      <c r="C7" s="503">
        <v>406</v>
      </c>
      <c r="D7" s="503" t="s">
        <v>309</v>
      </c>
      <c r="E7" s="503"/>
      <c r="F7" s="503" t="s">
        <v>86</v>
      </c>
      <c r="G7" s="505" t="s">
        <v>87</v>
      </c>
      <c r="H7" s="506" t="s">
        <v>310</v>
      </c>
      <c r="I7" s="507">
        <v>60</v>
      </c>
      <c r="J7" s="508">
        <v>0.513888888888889</v>
      </c>
      <c r="K7" s="527"/>
      <c r="L7" s="528"/>
      <c r="M7" s="527"/>
      <c r="N7" s="528"/>
      <c r="O7" s="527"/>
      <c r="P7" s="529"/>
      <c r="Q7" s="527"/>
      <c r="R7" s="528"/>
      <c r="S7" s="530"/>
      <c r="T7" s="528"/>
      <c r="U7" s="530"/>
      <c r="V7" s="528"/>
      <c r="W7" s="530"/>
      <c r="X7" s="528"/>
      <c r="Y7" s="530"/>
      <c r="Z7" s="528"/>
      <c r="AA7" s="530"/>
      <c r="AB7" s="531"/>
      <c r="AC7" s="532">
        <v>0</v>
      </c>
      <c r="AD7" s="533"/>
      <c r="AE7" s="533"/>
      <c r="AF7" s="534"/>
      <c r="AG7" s="533">
        <v>0.6270833333333333</v>
      </c>
      <c r="AH7" s="535">
        <v>0.11319444444444438</v>
      </c>
      <c r="AI7" s="517"/>
      <c r="AJ7" s="518">
        <v>0.11319444444444438</v>
      </c>
      <c r="AK7" s="540">
        <v>0.11319444444444438</v>
      </c>
      <c r="AL7" s="520">
        <v>0</v>
      </c>
      <c r="AM7" s="536">
        <v>0</v>
      </c>
      <c r="AN7" s="74">
        <v>3</v>
      </c>
      <c r="AO7" s="74">
        <v>330</v>
      </c>
      <c r="AP7" s="523">
        <v>0.016122685185184893</v>
      </c>
      <c r="AQ7" s="537">
        <v>1.1660903779658962</v>
      </c>
      <c r="AR7" s="538"/>
      <c r="AS7" s="499"/>
      <c r="AT7" s="539"/>
    </row>
    <row r="8" spans="1:46" ht="25.5" customHeight="1" thickBot="1">
      <c r="A8" s="526">
        <v>4</v>
      </c>
      <c r="B8" s="526"/>
      <c r="C8" s="503">
        <v>401</v>
      </c>
      <c r="D8" s="503" t="s">
        <v>311</v>
      </c>
      <c r="E8" s="503"/>
      <c r="F8" s="503" t="s">
        <v>42</v>
      </c>
      <c r="G8" s="505" t="s">
        <v>127</v>
      </c>
      <c r="H8" s="506" t="s">
        <v>312</v>
      </c>
      <c r="I8" s="507">
        <v>12</v>
      </c>
      <c r="J8" s="508">
        <v>0.545138888888889</v>
      </c>
      <c r="K8" s="527"/>
      <c r="L8" s="528"/>
      <c r="M8" s="527"/>
      <c r="N8" s="528">
        <v>0.00034722222222222224</v>
      </c>
      <c r="O8" s="527"/>
      <c r="P8" s="529"/>
      <c r="Q8" s="527"/>
      <c r="R8" s="528"/>
      <c r="S8" s="530"/>
      <c r="T8" s="528"/>
      <c r="U8" s="530"/>
      <c r="V8" s="528"/>
      <c r="W8" s="530"/>
      <c r="X8" s="528"/>
      <c r="Y8" s="530"/>
      <c r="Z8" s="528"/>
      <c r="AA8" s="530"/>
      <c r="AB8" s="531"/>
      <c r="AC8" s="532">
        <v>0.00034722222222222224</v>
      </c>
      <c r="AD8" s="533"/>
      <c r="AE8" s="533"/>
      <c r="AF8" s="534"/>
      <c r="AG8" s="533">
        <v>0.6604282407407408</v>
      </c>
      <c r="AH8" s="535">
        <v>0.11528935185185185</v>
      </c>
      <c r="AI8" s="517"/>
      <c r="AJ8" s="518">
        <v>0.11494212962962963</v>
      </c>
      <c r="AK8" s="519">
        <v>0.11494212962962963</v>
      </c>
      <c r="AL8" s="520">
        <v>0</v>
      </c>
      <c r="AM8" s="536">
        <v>0</v>
      </c>
      <c r="AN8" s="74">
        <v>4</v>
      </c>
      <c r="AO8" s="74">
        <v>300</v>
      </c>
      <c r="AP8" s="541">
        <v>0.017870370370370148</v>
      </c>
      <c r="AQ8" s="537">
        <v>1.1840944318588265</v>
      </c>
      <c r="AR8" s="538"/>
      <c r="AS8" s="499"/>
      <c r="AT8" s="539"/>
    </row>
    <row r="9" spans="1:46" ht="27" customHeight="1">
      <c r="A9" s="526">
        <v>5</v>
      </c>
      <c r="B9" s="526"/>
      <c r="C9" s="503">
        <v>410</v>
      </c>
      <c r="D9" s="503" t="s">
        <v>313</v>
      </c>
      <c r="E9" s="503"/>
      <c r="F9" s="503" t="s">
        <v>78</v>
      </c>
      <c r="G9" s="505" t="s">
        <v>145</v>
      </c>
      <c r="H9" s="506" t="s">
        <v>314</v>
      </c>
      <c r="I9" s="507">
        <v>53</v>
      </c>
      <c r="J9" s="508">
        <v>0.565972222222222</v>
      </c>
      <c r="K9" s="527"/>
      <c r="L9" s="528"/>
      <c r="M9" s="527"/>
      <c r="N9" s="528"/>
      <c r="O9" s="527"/>
      <c r="P9" s="529"/>
      <c r="Q9" s="527"/>
      <c r="R9" s="528"/>
      <c r="S9" s="530"/>
      <c r="T9" s="528"/>
      <c r="U9" s="530"/>
      <c r="V9" s="528"/>
      <c r="W9" s="530"/>
      <c r="X9" s="528"/>
      <c r="Y9" s="530"/>
      <c r="Z9" s="528"/>
      <c r="AA9" s="530"/>
      <c r="AB9" s="531"/>
      <c r="AC9" s="532">
        <v>0</v>
      </c>
      <c r="AD9" s="533"/>
      <c r="AE9" s="533"/>
      <c r="AF9" s="534"/>
      <c r="AG9" s="533">
        <v>0.7016550925925925</v>
      </c>
      <c r="AH9" s="535">
        <v>0.13568287037037052</v>
      </c>
      <c r="AI9" s="517"/>
      <c r="AJ9" s="518">
        <v>0.13568287037037052</v>
      </c>
      <c r="AK9" s="519">
        <v>0.13568287037037052</v>
      </c>
      <c r="AL9" s="520">
        <v>4</v>
      </c>
      <c r="AM9" s="536">
        <v>0</v>
      </c>
      <c r="AN9" s="522">
        <v>5</v>
      </c>
      <c r="AO9" s="74">
        <v>280</v>
      </c>
      <c r="AP9" s="541" t="s">
        <v>46</v>
      </c>
      <c r="AQ9" s="537" t="s">
        <v>46</v>
      </c>
      <c r="AR9" s="538"/>
      <c r="AS9" s="499"/>
      <c r="AT9" s="539"/>
    </row>
    <row r="10" spans="1:46" ht="25.5" customHeight="1">
      <c r="A10" s="526">
        <v>6</v>
      </c>
      <c r="B10" s="526"/>
      <c r="C10" s="503">
        <v>404</v>
      </c>
      <c r="D10" s="503" t="s">
        <v>315</v>
      </c>
      <c r="E10" s="503"/>
      <c r="F10" s="503" t="s">
        <v>40</v>
      </c>
      <c r="G10" s="505" t="s">
        <v>91</v>
      </c>
      <c r="H10" s="506" t="s">
        <v>316</v>
      </c>
      <c r="I10" s="507">
        <v>60</v>
      </c>
      <c r="J10" s="508">
        <v>0.5243055555555556</v>
      </c>
      <c r="K10" s="527"/>
      <c r="L10" s="528"/>
      <c r="M10" s="527"/>
      <c r="N10" s="528"/>
      <c r="O10" s="527"/>
      <c r="P10" s="529"/>
      <c r="Q10" s="527" t="s">
        <v>44</v>
      </c>
      <c r="R10" s="528"/>
      <c r="S10" s="530"/>
      <c r="T10" s="528"/>
      <c r="U10" s="530"/>
      <c r="V10" s="528"/>
      <c r="W10" s="530"/>
      <c r="X10" s="528"/>
      <c r="Y10" s="530"/>
      <c r="Z10" s="528"/>
      <c r="AA10" s="530"/>
      <c r="AB10" s="531"/>
      <c r="AC10" s="532">
        <v>0</v>
      </c>
      <c r="AD10" s="542"/>
      <c r="AE10" s="542"/>
      <c r="AF10" s="534"/>
      <c r="AG10" s="533">
        <v>0.6305555555555555</v>
      </c>
      <c r="AH10" s="535">
        <v>0.10625</v>
      </c>
      <c r="AI10" s="517"/>
      <c r="AJ10" s="518">
        <v>0.10625</v>
      </c>
      <c r="AK10" s="519" t="s">
        <v>45</v>
      </c>
      <c r="AL10" s="520">
        <v>1</v>
      </c>
      <c r="AM10" s="536">
        <v>1</v>
      </c>
      <c r="AN10" s="74">
        <v>6</v>
      </c>
      <c r="AO10" s="74">
        <v>260</v>
      </c>
      <c r="AP10" s="541" t="s">
        <v>46</v>
      </c>
      <c r="AQ10" s="537" t="s">
        <v>46</v>
      </c>
      <c r="AR10" s="538"/>
      <c r="AS10" s="499"/>
      <c r="AT10" s="539"/>
    </row>
    <row r="11" spans="1:46" ht="27.75" customHeight="1">
      <c r="A11" s="526">
        <v>7</v>
      </c>
      <c r="B11" s="526"/>
      <c r="C11" s="503">
        <v>413</v>
      </c>
      <c r="D11" s="503" t="s">
        <v>317</v>
      </c>
      <c r="E11" s="503"/>
      <c r="F11" s="503" t="s">
        <v>86</v>
      </c>
      <c r="G11" s="505" t="s">
        <v>87</v>
      </c>
      <c r="H11" s="506" t="s">
        <v>318</v>
      </c>
      <c r="I11" s="507">
        <v>26</v>
      </c>
      <c r="J11" s="508">
        <v>0.555555555555555</v>
      </c>
      <c r="K11" s="527"/>
      <c r="L11" s="528"/>
      <c r="M11" s="527"/>
      <c r="N11" s="528"/>
      <c r="O11" s="527"/>
      <c r="P11" s="529"/>
      <c r="Q11" s="527" t="s">
        <v>44</v>
      </c>
      <c r="R11" s="528"/>
      <c r="S11" s="530"/>
      <c r="T11" s="543"/>
      <c r="U11" s="530"/>
      <c r="V11" s="528"/>
      <c r="W11" s="530"/>
      <c r="X11" s="528"/>
      <c r="Y11" s="530"/>
      <c r="Z11" s="528"/>
      <c r="AA11" s="530"/>
      <c r="AB11" s="531"/>
      <c r="AC11" s="532">
        <v>0</v>
      </c>
      <c r="AD11" s="533"/>
      <c r="AE11" s="533"/>
      <c r="AF11" s="534"/>
      <c r="AG11" s="533">
        <v>0.734988425925926</v>
      </c>
      <c r="AH11" s="535">
        <v>0.17943287037037092</v>
      </c>
      <c r="AI11" s="517"/>
      <c r="AJ11" s="518">
        <v>0.17943287037037092</v>
      </c>
      <c r="AK11" s="519" t="s">
        <v>319</v>
      </c>
      <c r="AL11" s="520">
        <v>2</v>
      </c>
      <c r="AM11" s="536">
        <v>1</v>
      </c>
      <c r="AN11" s="74"/>
      <c r="AO11" s="74"/>
      <c r="AP11" s="541" t="s">
        <v>46</v>
      </c>
      <c r="AQ11" s="537" t="s">
        <v>46</v>
      </c>
      <c r="AR11" s="538"/>
      <c r="AS11" s="499"/>
      <c r="AT11" s="539"/>
    </row>
    <row r="12" spans="1:46" ht="25.5" customHeight="1" hidden="1">
      <c r="A12" s="526"/>
      <c r="B12" s="526"/>
      <c r="C12" s="503"/>
      <c r="D12" s="503"/>
      <c r="E12" s="503"/>
      <c r="F12" s="503"/>
      <c r="G12" s="505"/>
      <c r="H12" s="506"/>
      <c r="I12" s="507"/>
      <c r="J12" s="508"/>
      <c r="K12" s="527"/>
      <c r="L12" s="528"/>
      <c r="M12" s="527"/>
      <c r="N12" s="528"/>
      <c r="O12" s="527"/>
      <c r="P12" s="529"/>
      <c r="Q12" s="527"/>
      <c r="R12" s="528"/>
      <c r="S12" s="530"/>
      <c r="T12" s="528"/>
      <c r="U12" s="530"/>
      <c r="V12" s="528"/>
      <c r="W12" s="530"/>
      <c r="X12" s="528"/>
      <c r="Y12" s="530"/>
      <c r="Z12" s="528"/>
      <c r="AA12" s="530"/>
      <c r="AB12" s="531"/>
      <c r="AC12" s="532"/>
      <c r="AD12" s="533"/>
      <c r="AE12" s="533"/>
      <c r="AF12" s="534"/>
      <c r="AG12" s="533"/>
      <c r="AH12" s="535"/>
      <c r="AI12" s="517"/>
      <c r="AJ12" s="518"/>
      <c r="AK12" s="540"/>
      <c r="AL12" s="520"/>
      <c r="AM12" s="536"/>
      <c r="AN12" s="74"/>
      <c r="AO12" s="74"/>
      <c r="AP12" s="541"/>
      <c r="AQ12" s="537"/>
      <c r="AR12" s="538"/>
      <c r="AS12" s="499"/>
      <c r="AT12" s="539"/>
    </row>
    <row r="13" spans="1:46" ht="24.75" customHeight="1" hidden="1">
      <c r="A13" s="526"/>
      <c r="B13" s="526"/>
      <c r="C13" s="503"/>
      <c r="D13" s="503"/>
      <c r="E13" s="503"/>
      <c r="F13" s="503"/>
      <c r="G13" s="505"/>
      <c r="H13" s="506"/>
      <c r="I13" s="507"/>
      <c r="J13" s="508"/>
      <c r="K13" s="527"/>
      <c r="L13" s="528"/>
      <c r="M13" s="527"/>
      <c r="N13" s="528"/>
      <c r="O13" s="527"/>
      <c r="P13" s="529"/>
      <c r="Q13" s="527"/>
      <c r="R13" s="528"/>
      <c r="S13" s="530"/>
      <c r="T13" s="528"/>
      <c r="U13" s="530"/>
      <c r="V13" s="528"/>
      <c r="W13" s="530"/>
      <c r="X13" s="528"/>
      <c r="Y13" s="530"/>
      <c r="Z13" s="528"/>
      <c r="AA13" s="530"/>
      <c r="AB13" s="531"/>
      <c r="AC13" s="532"/>
      <c r="AD13" s="533"/>
      <c r="AE13" s="533"/>
      <c r="AF13" s="534"/>
      <c r="AG13" s="533"/>
      <c r="AH13" s="535"/>
      <c r="AI13" s="517"/>
      <c r="AJ13" s="518"/>
      <c r="AK13" s="540"/>
      <c r="AL13" s="520"/>
      <c r="AM13" s="536"/>
      <c r="AN13" s="74"/>
      <c r="AO13" s="74"/>
      <c r="AP13" s="541"/>
      <c r="AQ13" s="537"/>
      <c r="AR13" s="538"/>
      <c r="AS13" s="499"/>
      <c r="AT13" s="539"/>
    </row>
    <row r="14" spans="1:46" ht="23.25" customHeight="1" hidden="1">
      <c r="A14" s="526"/>
      <c r="B14" s="526"/>
      <c r="C14" s="503"/>
      <c r="D14" s="503"/>
      <c r="E14" s="503"/>
      <c r="F14" s="503"/>
      <c r="G14" s="505"/>
      <c r="H14" s="506"/>
      <c r="I14" s="507"/>
      <c r="J14" s="508"/>
      <c r="K14" s="527"/>
      <c r="L14" s="528"/>
      <c r="M14" s="544"/>
      <c r="N14" s="528"/>
      <c r="O14" s="527"/>
      <c r="P14" s="529"/>
      <c r="Q14" s="527"/>
      <c r="R14" s="528"/>
      <c r="S14" s="530"/>
      <c r="T14" s="528"/>
      <c r="U14" s="530"/>
      <c r="V14" s="528"/>
      <c r="W14" s="530"/>
      <c r="X14" s="528"/>
      <c r="Y14" s="530"/>
      <c r="Z14" s="528"/>
      <c r="AA14" s="530"/>
      <c r="AB14" s="531"/>
      <c r="AC14" s="532"/>
      <c r="AD14" s="533"/>
      <c r="AE14" s="533"/>
      <c r="AF14" s="534"/>
      <c r="AG14" s="533"/>
      <c r="AH14" s="535"/>
      <c r="AI14" s="517"/>
      <c r="AJ14" s="518"/>
      <c r="AK14" s="540"/>
      <c r="AL14" s="520"/>
      <c r="AM14" s="536"/>
      <c r="AN14" s="74"/>
      <c r="AO14" s="74"/>
      <c r="AP14" s="541"/>
      <c r="AQ14" s="537"/>
      <c r="AR14" s="538"/>
      <c r="AS14" s="499"/>
      <c r="AT14" s="539"/>
    </row>
    <row r="15" spans="1:46" ht="27" customHeight="1" hidden="1">
      <c r="A15" s="526"/>
      <c r="B15" s="526"/>
      <c r="C15" s="503"/>
      <c r="D15" s="503"/>
      <c r="E15" s="503"/>
      <c r="F15" s="503"/>
      <c r="G15" s="505"/>
      <c r="H15" s="506"/>
      <c r="I15" s="507"/>
      <c r="J15" s="508"/>
      <c r="K15" s="527"/>
      <c r="L15" s="528"/>
      <c r="M15" s="527"/>
      <c r="N15" s="528"/>
      <c r="O15" s="527"/>
      <c r="P15" s="529"/>
      <c r="Q15" s="527"/>
      <c r="R15" s="528"/>
      <c r="S15" s="530"/>
      <c r="T15" s="528"/>
      <c r="U15" s="530"/>
      <c r="V15" s="528"/>
      <c r="W15" s="530"/>
      <c r="X15" s="528"/>
      <c r="Y15" s="530"/>
      <c r="Z15" s="528"/>
      <c r="AA15" s="530"/>
      <c r="AB15" s="531"/>
      <c r="AC15" s="532"/>
      <c r="AD15" s="533"/>
      <c r="AE15" s="533"/>
      <c r="AF15" s="534"/>
      <c r="AG15" s="533"/>
      <c r="AH15" s="535"/>
      <c r="AI15" s="517"/>
      <c r="AJ15" s="518"/>
      <c r="AK15" s="540"/>
      <c r="AL15" s="520"/>
      <c r="AM15" s="536"/>
      <c r="AN15" s="74"/>
      <c r="AO15" s="74"/>
      <c r="AP15" s="541"/>
      <c r="AQ15" s="537"/>
      <c r="AR15" s="538"/>
      <c r="AS15" s="499"/>
      <c r="AT15" s="539"/>
    </row>
    <row r="16" spans="1:46" ht="25.5" customHeight="1" hidden="1">
      <c r="A16" s="526"/>
      <c r="B16" s="526"/>
      <c r="C16" s="503"/>
      <c r="D16" s="503"/>
      <c r="E16" s="503"/>
      <c r="F16" s="503"/>
      <c r="G16" s="505"/>
      <c r="H16" s="506"/>
      <c r="I16" s="507"/>
      <c r="J16" s="508"/>
      <c r="K16" s="527"/>
      <c r="L16" s="528"/>
      <c r="M16" s="527"/>
      <c r="N16" s="528"/>
      <c r="O16" s="527"/>
      <c r="P16" s="529"/>
      <c r="Q16" s="527"/>
      <c r="R16" s="528"/>
      <c r="S16" s="530"/>
      <c r="T16" s="528"/>
      <c r="U16" s="530"/>
      <c r="V16" s="528"/>
      <c r="W16" s="530"/>
      <c r="X16" s="528"/>
      <c r="Y16" s="530"/>
      <c r="Z16" s="528"/>
      <c r="AA16" s="530"/>
      <c r="AB16" s="531"/>
      <c r="AC16" s="532"/>
      <c r="AD16" s="533"/>
      <c r="AE16" s="533"/>
      <c r="AF16" s="534"/>
      <c r="AG16" s="533"/>
      <c r="AH16" s="535"/>
      <c r="AI16" s="517"/>
      <c r="AJ16" s="518"/>
      <c r="AK16" s="540"/>
      <c r="AL16" s="520"/>
      <c r="AM16" s="536"/>
      <c r="AN16" s="74"/>
      <c r="AO16" s="74"/>
      <c r="AP16" s="541"/>
      <c r="AQ16" s="537"/>
      <c r="AR16" s="538"/>
      <c r="AS16" s="499"/>
      <c r="AT16" s="539"/>
    </row>
    <row r="17" spans="1:46" ht="25.5" customHeight="1" hidden="1">
      <c r="A17" s="526"/>
      <c r="B17" s="526"/>
      <c r="C17" s="503"/>
      <c r="D17" s="503"/>
      <c r="E17" s="503"/>
      <c r="F17" s="503"/>
      <c r="G17" s="505"/>
      <c r="H17" s="506"/>
      <c r="I17" s="507"/>
      <c r="J17" s="508"/>
      <c r="K17" s="527"/>
      <c r="L17" s="528"/>
      <c r="M17" s="527"/>
      <c r="N17" s="528"/>
      <c r="O17" s="527"/>
      <c r="P17" s="529"/>
      <c r="Q17" s="527"/>
      <c r="R17" s="528"/>
      <c r="S17" s="530"/>
      <c r="T17" s="528"/>
      <c r="U17" s="530"/>
      <c r="V17" s="528"/>
      <c r="W17" s="530"/>
      <c r="X17" s="528"/>
      <c r="Y17" s="530"/>
      <c r="Z17" s="528"/>
      <c r="AA17" s="530"/>
      <c r="AB17" s="531"/>
      <c r="AC17" s="532"/>
      <c r="AD17" s="533"/>
      <c r="AE17" s="533"/>
      <c r="AF17" s="534"/>
      <c r="AG17" s="533"/>
      <c r="AH17" s="535"/>
      <c r="AI17" s="517"/>
      <c r="AJ17" s="518"/>
      <c r="AK17" s="540"/>
      <c r="AL17" s="520"/>
      <c r="AM17" s="536"/>
      <c r="AN17" s="74"/>
      <c r="AO17" s="74"/>
      <c r="AP17" s="541"/>
      <c r="AQ17" s="537"/>
      <c r="AR17" s="538"/>
      <c r="AS17" s="499"/>
      <c r="AT17" s="539"/>
    </row>
    <row r="18" spans="1:46" ht="24.75" customHeight="1" hidden="1">
      <c r="A18" s="545">
        <v>16</v>
      </c>
      <c r="B18" s="546"/>
      <c r="C18" s="547"/>
      <c r="D18" s="548"/>
      <c r="E18" s="549"/>
      <c r="F18" s="550"/>
      <c r="G18" s="550"/>
      <c r="H18" s="550"/>
      <c r="I18" s="538"/>
      <c r="J18" s="551"/>
      <c r="K18" s="552"/>
      <c r="L18" s="528"/>
      <c r="M18" s="527"/>
      <c r="N18" s="528"/>
      <c r="O18" s="527"/>
      <c r="P18" s="529"/>
      <c r="Q18" s="527"/>
      <c r="R18" s="528"/>
      <c r="S18" s="530"/>
      <c r="T18" s="528"/>
      <c r="U18" s="530"/>
      <c r="V18" s="528"/>
      <c r="W18" s="530"/>
      <c r="X18" s="553"/>
      <c r="Y18" s="530"/>
      <c r="Z18" s="528"/>
      <c r="AA18" s="530"/>
      <c r="AB18" s="531"/>
      <c r="AC18" s="532">
        <v>0</v>
      </c>
      <c r="AD18" s="554"/>
      <c r="AE18" s="554"/>
      <c r="AF18" s="74"/>
      <c r="AG18" s="554"/>
      <c r="AH18" s="555" t="s">
        <v>46</v>
      </c>
      <c r="AI18" s="556"/>
      <c r="AJ18" s="557" t="s">
        <v>46</v>
      </c>
      <c r="AK18" s="558" t="s">
        <v>69</v>
      </c>
      <c r="AL18" s="520">
        <v>6</v>
      </c>
      <c r="AM18" s="536">
        <v>0</v>
      </c>
      <c r="AN18" s="74"/>
      <c r="AO18" s="74">
        <v>0</v>
      </c>
      <c r="AP18" s="559" t="s">
        <v>46</v>
      </c>
      <c r="AQ18" s="537" t="s">
        <v>46</v>
      </c>
      <c r="AR18" s="538"/>
      <c r="AS18" s="499"/>
      <c r="AT18" s="539"/>
    </row>
    <row r="19" spans="1:46" ht="23.25" customHeight="1" hidden="1">
      <c r="A19" s="545">
        <v>17</v>
      </c>
      <c r="B19" s="546"/>
      <c r="C19" s="547"/>
      <c r="D19" s="548"/>
      <c r="E19" s="560"/>
      <c r="F19" s="550"/>
      <c r="G19" s="550"/>
      <c r="H19" s="550"/>
      <c r="I19" s="538"/>
      <c r="J19" s="551"/>
      <c r="K19" s="552"/>
      <c r="L19" s="528"/>
      <c r="M19" s="527"/>
      <c r="N19" s="528"/>
      <c r="O19" s="527"/>
      <c r="P19" s="529"/>
      <c r="Q19" s="527"/>
      <c r="R19" s="528"/>
      <c r="S19" s="530"/>
      <c r="T19" s="528"/>
      <c r="U19" s="530"/>
      <c r="V19" s="528"/>
      <c r="W19" s="530"/>
      <c r="X19" s="553"/>
      <c r="Y19" s="530"/>
      <c r="Z19" s="528"/>
      <c r="AA19" s="530"/>
      <c r="AB19" s="561"/>
      <c r="AC19" s="532">
        <v>0</v>
      </c>
      <c r="AD19" s="554"/>
      <c r="AE19" s="554"/>
      <c r="AF19" s="74"/>
      <c r="AG19" s="554"/>
      <c r="AH19" s="555" t="s">
        <v>46</v>
      </c>
      <c r="AI19" s="556"/>
      <c r="AJ19" s="557" t="s">
        <v>46</v>
      </c>
      <c r="AK19" s="558" t="s">
        <v>69</v>
      </c>
      <c r="AL19" s="520">
        <v>6</v>
      </c>
      <c r="AM19" s="536">
        <v>0</v>
      </c>
      <c r="AN19" s="74"/>
      <c r="AO19" s="74">
        <v>0</v>
      </c>
      <c r="AP19" s="559" t="s">
        <v>46</v>
      </c>
      <c r="AQ19" s="537" t="s">
        <v>46</v>
      </c>
      <c r="AR19" s="538"/>
      <c r="AS19" s="499"/>
      <c r="AT19" s="539"/>
    </row>
    <row r="20" spans="6:9" ht="12.75" hidden="1">
      <c r="F20" s="563"/>
      <c r="G20" s="563"/>
      <c r="H20" s="81" t="s">
        <v>48</v>
      </c>
      <c r="I20" s="564">
        <v>244</v>
      </c>
    </row>
    <row r="21" spans="6:9" ht="16.5" customHeight="1">
      <c r="F21" s="563"/>
      <c r="G21" s="563"/>
      <c r="H21" s="473"/>
      <c r="I21" s="564"/>
    </row>
    <row r="22" spans="1:46" s="49" customFormat="1" ht="11.25" customHeight="1" outlineLevel="1">
      <c r="A22" s="565"/>
      <c r="B22" s="565"/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565"/>
      <c r="AE22" s="565"/>
      <c r="AF22" s="565"/>
      <c r="AG22" s="565"/>
      <c r="AH22" s="565"/>
      <c r="AI22" s="565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</row>
    <row r="23" spans="1:44" ht="12.75" outlineLevel="1">
      <c r="A23" s="473"/>
      <c r="B23" s="473"/>
      <c r="C23" s="566"/>
      <c r="D23" s="473"/>
      <c r="E23" s="473"/>
      <c r="F23" s="563"/>
      <c r="G23" s="563"/>
      <c r="H23" s="567"/>
      <c r="I23" s="564"/>
      <c r="J23" s="568"/>
      <c r="K23" s="569"/>
      <c r="L23" s="570"/>
      <c r="M23" s="569"/>
      <c r="N23" s="570"/>
      <c r="O23" s="569"/>
      <c r="P23" s="93"/>
      <c r="Q23" s="569"/>
      <c r="R23" s="570"/>
      <c r="S23" s="205"/>
      <c r="T23" s="570"/>
      <c r="U23" s="205"/>
      <c r="V23" s="570"/>
      <c r="W23" s="205"/>
      <c r="X23" s="570"/>
      <c r="Y23" s="205"/>
      <c r="Z23" s="570"/>
      <c r="AA23" s="205"/>
      <c r="AB23" s="473"/>
      <c r="AC23" s="570"/>
      <c r="AD23" s="568"/>
      <c r="AE23" s="568"/>
      <c r="AF23" s="571"/>
      <c r="AG23" s="568"/>
      <c r="AH23" s="572"/>
      <c r="AI23" s="573"/>
      <c r="AJ23" s="568"/>
      <c r="AK23" s="574"/>
      <c r="AL23" s="569"/>
      <c r="AM23" s="569"/>
      <c r="AN23" s="571"/>
      <c r="AO23" s="571"/>
      <c r="AP23" s="575"/>
      <c r="AQ23" s="576"/>
      <c r="AR23" s="577"/>
    </row>
    <row r="24" spans="1:44" s="197" customFormat="1" ht="15" outlineLevel="1">
      <c r="A24" s="197" t="s">
        <v>320</v>
      </c>
      <c r="B24" s="198"/>
      <c r="C24" s="199"/>
      <c r="D24" s="198"/>
      <c r="E24" s="198"/>
      <c r="F24" s="200"/>
      <c r="G24" s="200"/>
      <c r="H24" s="200"/>
      <c r="I24" s="201"/>
      <c r="J24" s="202"/>
      <c r="K24" s="203"/>
      <c r="L24" s="93"/>
      <c r="M24" s="203"/>
      <c r="N24" s="93"/>
      <c r="O24" s="203"/>
      <c r="P24" s="93"/>
      <c r="Q24" s="203"/>
      <c r="R24" s="204"/>
      <c r="S24" s="205"/>
      <c r="T24" s="204"/>
      <c r="U24" s="205"/>
      <c r="V24" s="204"/>
      <c r="W24" s="205"/>
      <c r="X24" s="204"/>
      <c r="Y24" s="205"/>
      <c r="Z24" s="204"/>
      <c r="AA24" s="205"/>
      <c r="AB24" s="203"/>
      <c r="AC24" s="93"/>
      <c r="AD24" s="206"/>
      <c r="AE24" s="206"/>
      <c r="AF24" s="207"/>
      <c r="AG24" s="206"/>
      <c r="AH24" s="94"/>
      <c r="AI24" s="92"/>
      <c r="AJ24" s="206"/>
      <c r="AK24" s="204"/>
      <c r="AL24" s="208"/>
      <c r="AN24" s="207"/>
      <c r="AO24" s="207"/>
      <c r="AP24" s="209"/>
      <c r="AR24" s="210"/>
    </row>
    <row r="25" spans="1:45" s="197" customFormat="1" ht="39.75" customHeight="1">
      <c r="A25" s="86" t="s">
        <v>321</v>
      </c>
      <c r="C25" s="578"/>
      <c r="H25" s="579"/>
      <c r="I25" s="579"/>
      <c r="J25" s="580"/>
      <c r="K25" s="207"/>
      <c r="L25" s="9"/>
      <c r="M25" s="207"/>
      <c r="N25" s="9"/>
      <c r="O25" s="207"/>
      <c r="P25" s="9"/>
      <c r="Q25" s="207"/>
      <c r="R25" s="581"/>
      <c r="S25" s="470"/>
      <c r="T25" s="581"/>
      <c r="U25" s="470"/>
      <c r="V25" s="581"/>
      <c r="W25" s="470"/>
      <c r="X25" s="581"/>
      <c r="Y25" s="470"/>
      <c r="Z25" s="581"/>
      <c r="AA25" s="470"/>
      <c r="AC25" s="9"/>
      <c r="AD25" s="582"/>
      <c r="AE25" s="582"/>
      <c r="AF25" s="207"/>
      <c r="AG25" s="582"/>
      <c r="AH25" s="212" t="s">
        <v>46</v>
      </c>
      <c r="AI25" s="583"/>
      <c r="AJ25" s="212"/>
      <c r="AK25" s="369" t="s">
        <v>46</v>
      </c>
      <c r="AN25" s="207"/>
      <c r="AO25" s="207"/>
      <c r="AP25" s="209"/>
      <c r="AR25" s="210"/>
      <c r="AS25" s="210"/>
    </row>
    <row r="26" spans="6:10" ht="12.75">
      <c r="F26" s="462"/>
      <c r="G26" s="462"/>
      <c r="H26" s="465"/>
      <c r="I26" s="466"/>
      <c r="J26" s="467"/>
    </row>
  </sheetData>
  <sheetProtection/>
  <mergeCells count="3">
    <mergeCell ref="A1:AR1"/>
    <mergeCell ref="A3:AR3"/>
    <mergeCell ref="A22:AT22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56" r:id="rId3"/>
  <colBreaks count="1" manualBreakCount="1">
    <brk id="33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>
    <tabColor indexed="13"/>
  </sheetPr>
  <dimension ref="A1:Q19"/>
  <sheetViews>
    <sheetView view="pageBreakPreview" zoomScale="60" zoomScaleNormal="75" zoomScalePageLayoutView="0" workbookViewId="0" topLeftCell="A4">
      <selection activeCell="R11" sqref="R11"/>
    </sheetView>
  </sheetViews>
  <sheetFormatPr defaultColWidth="9.140625" defaultRowHeight="12.75"/>
  <cols>
    <col min="1" max="1" width="4.8515625" style="343" customWidth="1"/>
    <col min="2" max="2" width="6.8515625" style="343" customWidth="1"/>
    <col min="3" max="3" width="25.421875" style="320" customWidth="1"/>
    <col min="4" max="4" width="27.00390625" style="323" customWidth="1"/>
    <col min="5" max="5" width="18.7109375" style="323" customWidth="1"/>
    <col min="6" max="6" width="35.57421875" style="323" customWidth="1"/>
    <col min="7" max="7" width="6.421875" style="324" customWidth="1"/>
    <col min="8" max="9" width="7.421875" style="344" customWidth="1"/>
    <col min="10" max="10" width="7.421875" style="343" customWidth="1"/>
    <col min="11" max="11" width="8.421875" style="343" customWidth="1"/>
    <col min="12" max="12" width="7.421875" style="343" customWidth="1"/>
    <col min="13" max="13" width="8.8515625" style="343" customWidth="1"/>
    <col min="14" max="14" width="11.57421875" style="343" customWidth="1"/>
    <col min="15" max="15" width="4.28125" style="343" customWidth="1"/>
    <col min="16" max="16384" width="9.140625" style="320" customWidth="1"/>
  </cols>
  <sheetData>
    <row r="1" spans="1:17" ht="59.25" customHeight="1" thickBot="1">
      <c r="A1" s="446" t="s">
        <v>283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319"/>
      <c r="Q1" s="319"/>
    </row>
    <row r="2" spans="1:17" ht="13.5" thickTop="1">
      <c r="A2" s="345" t="s">
        <v>284</v>
      </c>
      <c r="B2" s="321"/>
      <c r="C2" s="322"/>
      <c r="D2" s="320"/>
      <c r="E2" s="320"/>
      <c r="H2" s="325"/>
      <c r="I2" s="325"/>
      <c r="J2" s="326"/>
      <c r="K2" s="326"/>
      <c r="L2" s="326"/>
      <c r="M2" s="326"/>
      <c r="N2" s="327"/>
      <c r="O2" s="346" t="s">
        <v>1</v>
      </c>
      <c r="P2" s="328"/>
      <c r="Q2" s="329"/>
    </row>
    <row r="3" spans="1:15" ht="39" customHeight="1" thickBot="1">
      <c r="A3" s="448" t="s">
        <v>274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ht="53.25" customHeight="1">
      <c r="A4" s="449" t="s">
        <v>2</v>
      </c>
      <c r="B4" s="451" t="s">
        <v>12</v>
      </c>
      <c r="C4" s="453" t="s">
        <v>13</v>
      </c>
      <c r="D4" s="455" t="s">
        <v>14</v>
      </c>
      <c r="E4" s="440" t="s">
        <v>15</v>
      </c>
      <c r="F4" s="440" t="s">
        <v>275</v>
      </c>
      <c r="G4" s="459" t="s">
        <v>276</v>
      </c>
      <c r="H4" s="460"/>
      <c r="I4" s="459" t="s">
        <v>277</v>
      </c>
      <c r="J4" s="460"/>
      <c r="K4" s="459" t="s">
        <v>278</v>
      </c>
      <c r="L4" s="460"/>
      <c r="M4" s="442" t="s">
        <v>279</v>
      </c>
      <c r="N4" s="444" t="s">
        <v>280</v>
      </c>
      <c r="O4" s="457" t="s">
        <v>17</v>
      </c>
    </row>
    <row r="5" spans="1:15" ht="53.25" customHeight="1" thickBot="1">
      <c r="A5" s="450"/>
      <c r="B5" s="452"/>
      <c r="C5" s="454"/>
      <c r="D5" s="456"/>
      <c r="E5" s="441"/>
      <c r="F5" s="441"/>
      <c r="G5" s="330" t="s">
        <v>281</v>
      </c>
      <c r="H5" s="331" t="s">
        <v>282</v>
      </c>
      <c r="I5" s="330" t="s">
        <v>281</v>
      </c>
      <c r="J5" s="331" t="s">
        <v>282</v>
      </c>
      <c r="K5" s="330" t="s">
        <v>281</v>
      </c>
      <c r="L5" s="331" t="s">
        <v>282</v>
      </c>
      <c r="M5" s="443"/>
      <c r="N5" s="445"/>
      <c r="O5" s="458"/>
    </row>
    <row r="6" spans="1:15" ht="25.5">
      <c r="A6" s="362">
        <v>1</v>
      </c>
      <c r="B6" s="364">
        <v>406</v>
      </c>
      <c r="C6" s="363" t="s">
        <v>85</v>
      </c>
      <c r="D6" s="361" t="s">
        <v>86</v>
      </c>
      <c r="E6" s="361" t="s">
        <v>87</v>
      </c>
      <c r="F6" s="370" t="s">
        <v>263</v>
      </c>
      <c r="G6" s="347">
        <v>1</v>
      </c>
      <c r="H6" s="332">
        <v>380</v>
      </c>
      <c r="I6" s="333">
        <v>1</v>
      </c>
      <c r="J6" s="334">
        <v>326</v>
      </c>
      <c r="K6" s="333">
        <v>3</v>
      </c>
      <c r="L6" s="334">
        <v>330</v>
      </c>
      <c r="M6" s="335">
        <f aca="true" t="shared" si="0" ref="M6:M16">H6+J6+L6</f>
        <v>1036</v>
      </c>
      <c r="N6" s="336">
        <v>1</v>
      </c>
      <c r="O6" s="337"/>
    </row>
    <row r="7" spans="1:15" ht="30">
      <c r="A7" s="367">
        <v>3</v>
      </c>
      <c r="B7" s="364">
        <v>407</v>
      </c>
      <c r="C7" s="363" t="s">
        <v>77</v>
      </c>
      <c r="D7" s="361" t="s">
        <v>78</v>
      </c>
      <c r="E7" s="361" t="s">
        <v>79</v>
      </c>
      <c r="F7" s="370" t="s">
        <v>264</v>
      </c>
      <c r="G7" s="348">
        <v>3</v>
      </c>
      <c r="H7" s="338">
        <v>290</v>
      </c>
      <c r="I7" s="339">
        <v>2</v>
      </c>
      <c r="J7" s="340">
        <v>303</v>
      </c>
      <c r="K7" s="333">
        <v>1</v>
      </c>
      <c r="L7" s="334">
        <v>400</v>
      </c>
      <c r="M7" s="335">
        <f t="shared" si="0"/>
        <v>993</v>
      </c>
      <c r="N7" s="336">
        <v>2</v>
      </c>
      <c r="O7" s="341"/>
    </row>
    <row r="8" spans="1:15" ht="51">
      <c r="A8" s="362">
        <v>2</v>
      </c>
      <c r="B8" s="366">
        <v>404</v>
      </c>
      <c r="C8" s="365" t="s">
        <v>90</v>
      </c>
      <c r="D8" s="361" t="s">
        <v>40</v>
      </c>
      <c r="E8" s="361" t="s">
        <v>41</v>
      </c>
      <c r="F8" s="370" t="s">
        <v>262</v>
      </c>
      <c r="G8" s="348">
        <v>2</v>
      </c>
      <c r="H8" s="338">
        <v>330</v>
      </c>
      <c r="I8" s="339">
        <v>3</v>
      </c>
      <c r="J8" s="340">
        <v>298</v>
      </c>
      <c r="K8" s="333">
        <v>6</v>
      </c>
      <c r="L8" s="334">
        <v>260</v>
      </c>
      <c r="M8" s="335">
        <f t="shared" si="0"/>
        <v>888</v>
      </c>
      <c r="N8" s="336">
        <v>3</v>
      </c>
      <c r="O8" s="341"/>
    </row>
    <row r="9" spans="1:15" ht="51">
      <c r="A9" s="362">
        <v>7</v>
      </c>
      <c r="B9" s="366">
        <v>403</v>
      </c>
      <c r="C9" s="365" t="s">
        <v>67</v>
      </c>
      <c r="D9" s="361" t="s">
        <v>68</v>
      </c>
      <c r="E9" s="361" t="s">
        <v>130</v>
      </c>
      <c r="F9" s="370" t="s">
        <v>261</v>
      </c>
      <c r="G9" s="348">
        <v>8</v>
      </c>
      <c r="H9" s="338">
        <v>212</v>
      </c>
      <c r="I9" s="339">
        <v>7</v>
      </c>
      <c r="J9" s="338">
        <v>176</v>
      </c>
      <c r="K9" s="333">
        <v>2</v>
      </c>
      <c r="L9" s="334">
        <v>360</v>
      </c>
      <c r="M9" s="335">
        <f t="shared" si="0"/>
        <v>748</v>
      </c>
      <c r="N9" s="336">
        <v>4</v>
      </c>
      <c r="O9" s="341"/>
    </row>
    <row r="10" spans="1:15" ht="38.25">
      <c r="A10" s="362">
        <v>6</v>
      </c>
      <c r="B10" s="366">
        <v>401</v>
      </c>
      <c r="C10" s="365" t="s">
        <v>126</v>
      </c>
      <c r="D10" s="361" t="s">
        <v>42</v>
      </c>
      <c r="E10" s="361" t="s">
        <v>127</v>
      </c>
      <c r="F10" s="370" t="s">
        <v>259</v>
      </c>
      <c r="G10" s="348">
        <v>4</v>
      </c>
      <c r="H10" s="338">
        <v>250</v>
      </c>
      <c r="I10" s="339">
        <v>6</v>
      </c>
      <c r="J10" s="352">
        <v>181</v>
      </c>
      <c r="K10" s="339">
        <v>4</v>
      </c>
      <c r="L10" s="340">
        <v>300</v>
      </c>
      <c r="M10" s="335">
        <f t="shared" si="0"/>
        <v>731</v>
      </c>
      <c r="N10" s="336">
        <v>5</v>
      </c>
      <c r="O10" s="341"/>
    </row>
    <row r="11" spans="1:16" ht="38.25">
      <c r="A11" s="367">
        <v>8</v>
      </c>
      <c r="B11" s="368">
        <v>410</v>
      </c>
      <c r="C11" s="365" t="s">
        <v>144</v>
      </c>
      <c r="D11" s="361" t="s">
        <v>78</v>
      </c>
      <c r="E11" s="361" t="s">
        <v>145</v>
      </c>
      <c r="F11" s="370" t="s">
        <v>266</v>
      </c>
      <c r="G11" s="349">
        <v>7</v>
      </c>
      <c r="H11" s="352">
        <v>227</v>
      </c>
      <c r="I11" s="354">
        <v>10</v>
      </c>
      <c r="J11" s="352">
        <v>151</v>
      </c>
      <c r="K11" s="339">
        <v>5</v>
      </c>
      <c r="L11" s="340">
        <v>280</v>
      </c>
      <c r="M11" s="335">
        <f t="shared" si="0"/>
        <v>658</v>
      </c>
      <c r="N11" s="336">
        <v>6</v>
      </c>
      <c r="O11" s="341"/>
      <c r="P11" s="356"/>
    </row>
    <row r="12" spans="1:15" ht="38.25">
      <c r="A12" s="362">
        <v>4</v>
      </c>
      <c r="B12" s="366">
        <v>412</v>
      </c>
      <c r="C12" s="365" t="s">
        <v>107</v>
      </c>
      <c r="D12" s="361" t="s">
        <v>40</v>
      </c>
      <c r="E12" s="361" t="s">
        <v>108</v>
      </c>
      <c r="F12" s="370" t="s">
        <v>267</v>
      </c>
      <c r="G12" s="348">
        <v>5</v>
      </c>
      <c r="H12" s="338">
        <v>246</v>
      </c>
      <c r="I12" s="339">
        <v>4</v>
      </c>
      <c r="J12" s="340">
        <v>258</v>
      </c>
      <c r="K12" s="333"/>
      <c r="L12" s="334"/>
      <c r="M12" s="335">
        <f t="shared" si="0"/>
        <v>504</v>
      </c>
      <c r="N12" s="336">
        <v>7</v>
      </c>
      <c r="O12" s="371"/>
    </row>
    <row r="13" spans="1:15" ht="38.25">
      <c r="A13" s="367">
        <v>5</v>
      </c>
      <c r="B13" s="368">
        <v>413</v>
      </c>
      <c r="C13" s="365" t="s">
        <v>98</v>
      </c>
      <c r="D13" s="361" t="s">
        <v>86</v>
      </c>
      <c r="E13" s="361" t="s">
        <v>87</v>
      </c>
      <c r="F13" s="370" t="s">
        <v>268</v>
      </c>
      <c r="G13" s="350">
        <v>6</v>
      </c>
      <c r="H13" s="351">
        <v>242</v>
      </c>
      <c r="I13" s="339">
        <v>5</v>
      </c>
      <c r="J13" s="340">
        <v>248</v>
      </c>
      <c r="K13" s="333">
        <v>0</v>
      </c>
      <c r="L13" s="334">
        <v>0</v>
      </c>
      <c r="M13" s="335">
        <f t="shared" si="0"/>
        <v>490</v>
      </c>
      <c r="N13" s="336">
        <v>8</v>
      </c>
      <c r="O13" s="341"/>
    </row>
    <row r="14" spans="1:15" ht="30">
      <c r="A14" s="362">
        <v>9</v>
      </c>
      <c r="B14" s="366">
        <v>409</v>
      </c>
      <c r="C14" s="365" t="s">
        <v>82</v>
      </c>
      <c r="D14" s="361" t="s">
        <v>42</v>
      </c>
      <c r="E14" s="361" t="s">
        <v>43</v>
      </c>
      <c r="F14" s="370" t="s">
        <v>265</v>
      </c>
      <c r="G14" s="349">
        <v>9</v>
      </c>
      <c r="H14" s="352">
        <v>200</v>
      </c>
      <c r="I14" s="354">
        <v>8</v>
      </c>
      <c r="J14" s="352">
        <v>174</v>
      </c>
      <c r="K14" s="339">
        <v>0</v>
      </c>
      <c r="L14" s="340">
        <v>0</v>
      </c>
      <c r="M14" s="335">
        <f t="shared" si="0"/>
        <v>374</v>
      </c>
      <c r="N14" s="336">
        <v>9</v>
      </c>
      <c r="O14" s="341"/>
    </row>
    <row r="15" spans="1:15" ht="30">
      <c r="A15" s="362">
        <v>10</v>
      </c>
      <c r="B15" s="366">
        <v>402</v>
      </c>
      <c r="C15" s="365" t="s">
        <v>101</v>
      </c>
      <c r="D15" s="361" t="s">
        <v>40</v>
      </c>
      <c r="E15" s="361" t="s">
        <v>102</v>
      </c>
      <c r="F15" s="370" t="s">
        <v>260</v>
      </c>
      <c r="G15" s="349">
        <v>10</v>
      </c>
      <c r="H15" s="352">
        <v>180</v>
      </c>
      <c r="I15" s="339">
        <v>9</v>
      </c>
      <c r="J15" s="340">
        <v>166</v>
      </c>
      <c r="K15" s="350">
        <v>0</v>
      </c>
      <c r="L15" s="340">
        <v>0</v>
      </c>
      <c r="M15" s="335">
        <f t="shared" si="0"/>
        <v>346</v>
      </c>
      <c r="N15" s="336">
        <v>10</v>
      </c>
      <c r="O15" s="341"/>
    </row>
    <row r="16" spans="1:15" ht="31.5" customHeight="1">
      <c r="A16" s="362">
        <v>11</v>
      </c>
      <c r="B16" s="364">
        <v>411</v>
      </c>
      <c r="C16" s="363" t="s">
        <v>162</v>
      </c>
      <c r="D16" s="361" t="s">
        <v>40</v>
      </c>
      <c r="E16" s="361" t="s">
        <v>38</v>
      </c>
      <c r="F16" s="370" t="s">
        <v>161</v>
      </c>
      <c r="G16" s="357">
        <v>0</v>
      </c>
      <c r="H16" s="340">
        <v>0</v>
      </c>
      <c r="I16" s="353">
        <v>11</v>
      </c>
      <c r="J16" s="340">
        <v>100</v>
      </c>
      <c r="K16" s="358">
        <v>0</v>
      </c>
      <c r="L16" s="359">
        <v>0</v>
      </c>
      <c r="M16" s="355">
        <f t="shared" si="0"/>
        <v>100</v>
      </c>
      <c r="N16" s="336">
        <v>11</v>
      </c>
      <c r="O16" s="360"/>
    </row>
    <row r="17" spans="1:10" s="342" customFormat="1" ht="27" customHeight="1">
      <c r="A17" s="86" t="s">
        <v>54</v>
      </c>
      <c r="B17" s="86"/>
      <c r="C17" s="87"/>
      <c r="D17" s="87"/>
      <c r="E17" s="87"/>
      <c r="F17" s="87"/>
      <c r="G17" s="88"/>
      <c r="H17" s="88"/>
      <c r="I17" s="88"/>
      <c r="J17" s="88"/>
    </row>
    <row r="18" spans="1:10" s="342" customFormat="1" ht="27" customHeight="1">
      <c r="A18" s="86" t="s">
        <v>49</v>
      </c>
      <c r="B18" s="86"/>
      <c r="C18" s="86"/>
      <c r="D18" s="86"/>
      <c r="E18" s="86"/>
      <c r="F18" s="86"/>
      <c r="G18" s="86"/>
      <c r="H18" s="86"/>
      <c r="I18" s="86"/>
      <c r="J18" s="100"/>
    </row>
    <row r="19" spans="4:7" ht="12.75">
      <c r="D19" s="320"/>
      <c r="E19" s="320"/>
      <c r="F19" s="320"/>
      <c r="G19" s="343"/>
    </row>
  </sheetData>
  <sheetProtection/>
  <mergeCells count="14">
    <mergeCell ref="O4:O5"/>
    <mergeCell ref="G4:H4"/>
    <mergeCell ref="I4:J4"/>
    <mergeCell ref="K4:L4"/>
    <mergeCell ref="E4:E5"/>
    <mergeCell ref="F4:F5"/>
    <mergeCell ref="M4:M5"/>
    <mergeCell ref="N4:N5"/>
    <mergeCell ref="A1:O1"/>
    <mergeCell ref="A3:O3"/>
    <mergeCell ref="A4:A5"/>
    <mergeCell ref="B4:B5"/>
    <mergeCell ref="C4:C5"/>
    <mergeCell ref="D4:D5"/>
  </mergeCells>
  <printOptions/>
  <pageMargins left="0.35" right="0.43" top="0.49" bottom="0.48" header="0.5" footer="0.5"/>
  <pageSetup horizontalDpi="600" verticalDpi="600" orientation="landscape" paperSize="9" scale="75" r:id="rId2"/>
  <colBreaks count="1" manualBreakCount="1">
    <brk id="15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Вородов</cp:lastModifiedBy>
  <cp:lastPrinted>2010-05-02T14:28:36Z</cp:lastPrinted>
  <dcterms:created xsi:type="dcterms:W3CDTF">2010-05-01T16:21:54Z</dcterms:created>
  <dcterms:modified xsi:type="dcterms:W3CDTF">2010-05-05T07:43:00Z</dcterms:modified>
  <cp:category/>
  <cp:version/>
  <cp:contentType/>
  <cp:contentStatus/>
</cp:coreProperties>
</file>